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2-14\Desktop\"/>
    </mc:Choice>
  </mc:AlternateContent>
  <bookViews>
    <workbookView xWindow="0" yWindow="0" windowWidth="20400" windowHeight="775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deestudiantes">'Datos Estudiantes'!$1:$1048576</definedName>
    <definedName name="planilladenotas">'Planilla Notas'!$1:$1048576</definedName>
  </definedNames>
  <calcPr calcId="152511"/>
</workbook>
</file>

<file path=xl/calcChain.xml><?xml version="1.0" encoding="utf-8"?>
<calcChain xmlns="http://schemas.openxmlformats.org/spreadsheetml/2006/main">
  <c r="X14" i="3" l="1"/>
  <c r="D10" i="5"/>
  <c r="D9" i="5"/>
  <c r="D7" i="5"/>
  <c r="D8" i="5"/>
  <c r="B14" i="5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V21" i="3"/>
  <c r="V25" i="3"/>
  <c r="V29" i="3"/>
  <c r="V33" i="3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U22" i="3"/>
  <c r="V22" i="3" s="1"/>
  <c r="U23" i="3"/>
  <c r="V23" i="3" s="1"/>
  <c r="U24" i="3"/>
  <c r="V24" i="3" s="1"/>
  <c r="U25" i="3"/>
  <c r="U26" i="3"/>
  <c r="V26" i="3" s="1"/>
  <c r="U27" i="3"/>
  <c r="V27" i="3" s="1"/>
  <c r="U28" i="3"/>
  <c r="V28" i="3" s="1"/>
  <c r="U29" i="3"/>
  <c r="U30" i="3"/>
  <c r="V30" i="3" s="1"/>
  <c r="U31" i="3"/>
  <c r="V31" i="3" s="1"/>
  <c r="U32" i="3"/>
  <c r="V32" i="3" s="1"/>
  <c r="U33" i="3"/>
  <c r="U14" i="3"/>
  <c r="V14" i="3" s="1"/>
  <c r="D14" i="3"/>
  <c r="T15" i="3"/>
  <c r="S15" i="3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C15" i="3"/>
  <c r="K15" i="3" s="1"/>
  <c r="L15" i="3" s="1"/>
  <c r="W15" i="3" s="1"/>
  <c r="X15" i="3" s="1"/>
  <c r="C16" i="3"/>
  <c r="C17" i="3"/>
  <c r="K17" i="3" s="1"/>
  <c r="L17" i="3" s="1"/>
  <c r="W17" i="3" s="1"/>
  <c r="X17" i="3" s="1"/>
  <c r="C18" i="3"/>
  <c r="C19" i="3"/>
  <c r="K19" i="3" s="1"/>
  <c r="L19" i="3" s="1"/>
  <c r="W19" i="3" s="1"/>
  <c r="X19" i="3" s="1"/>
  <c r="C20" i="3"/>
  <c r="C21" i="3"/>
  <c r="K21" i="3" s="1"/>
  <c r="L21" i="3" s="1"/>
  <c r="W21" i="3" s="1"/>
  <c r="X21" i="3" s="1"/>
  <c r="C22" i="3"/>
  <c r="C23" i="3"/>
  <c r="K23" i="3" s="1"/>
  <c r="L23" i="3" s="1"/>
  <c r="W23" i="3" s="1"/>
  <c r="X23" i="3" s="1"/>
  <c r="C24" i="3"/>
  <c r="C25" i="3"/>
  <c r="K25" i="3" s="1"/>
  <c r="L25" i="3" s="1"/>
  <c r="W25" i="3" s="1"/>
  <c r="X25" i="3" s="1"/>
  <c r="C26" i="3"/>
  <c r="C27" i="3"/>
  <c r="K27" i="3" s="1"/>
  <c r="L27" i="3" s="1"/>
  <c r="W27" i="3" s="1"/>
  <c r="X27" i="3" s="1"/>
  <c r="C28" i="3"/>
  <c r="C29" i="3"/>
  <c r="K29" i="3" s="1"/>
  <c r="L29" i="3" s="1"/>
  <c r="W29" i="3" s="1"/>
  <c r="X29" i="3" s="1"/>
  <c r="C30" i="3"/>
  <c r="C31" i="3"/>
  <c r="K31" i="3" s="1"/>
  <c r="L31" i="3" s="1"/>
  <c r="W31" i="3" s="1"/>
  <c r="X31" i="3" s="1"/>
  <c r="C32" i="3"/>
  <c r="C33" i="3"/>
  <c r="K33" i="3" s="1"/>
  <c r="L33" i="3" s="1"/>
  <c r="W33" i="3" s="1"/>
  <c r="X33" i="3" s="1"/>
  <c r="Q14" i="3"/>
  <c r="R14" i="3" s="1"/>
  <c r="M14" i="3"/>
  <c r="N14" i="3" s="1"/>
  <c r="S14" i="3"/>
  <c r="T14" i="3" s="1"/>
  <c r="O14" i="3"/>
  <c r="P14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4" i="3"/>
  <c r="D15" i="3"/>
  <c r="D16" i="3"/>
  <c r="K16" i="3" s="1"/>
  <c r="L16" i="3" s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C14" i="3"/>
  <c r="K32" i="3" l="1"/>
  <c r="L32" i="3" s="1"/>
  <c r="W32" i="3" s="1"/>
  <c r="X32" i="3" s="1"/>
  <c r="K30" i="3"/>
  <c r="L30" i="3" s="1"/>
  <c r="W30" i="3" s="1"/>
  <c r="X30" i="3" s="1"/>
  <c r="K28" i="3"/>
  <c r="L28" i="3" s="1"/>
  <c r="W28" i="3" s="1"/>
  <c r="X28" i="3" s="1"/>
  <c r="K26" i="3"/>
  <c r="L26" i="3" s="1"/>
  <c r="W26" i="3" s="1"/>
  <c r="X26" i="3" s="1"/>
  <c r="K24" i="3"/>
  <c r="L24" i="3" s="1"/>
  <c r="W24" i="3" s="1"/>
  <c r="X24" i="3" s="1"/>
  <c r="K22" i="3"/>
  <c r="L22" i="3" s="1"/>
  <c r="W22" i="3" s="1"/>
  <c r="X22" i="3" s="1"/>
  <c r="K20" i="3"/>
  <c r="L20" i="3" s="1"/>
  <c r="W20" i="3" s="1"/>
  <c r="X20" i="3" s="1"/>
  <c r="W16" i="3"/>
  <c r="X16" i="3" s="1"/>
  <c r="K18" i="3"/>
  <c r="L18" i="3" s="1"/>
  <c r="W18" i="3" s="1"/>
  <c r="X18" i="3" s="1"/>
  <c r="K14" i="3"/>
  <c r="L14" i="3" s="1"/>
  <c r="W14" i="3" l="1"/>
  <c r="X36" i="3" l="1"/>
  <c r="X37" i="3"/>
  <c r="X35" i="3"/>
</calcChain>
</file>

<file path=xl/sharedStrings.xml><?xml version="1.0" encoding="utf-8"?>
<sst xmlns="http://schemas.openxmlformats.org/spreadsheetml/2006/main" count="159" uniqueCount="46">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</sst>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9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9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4" borderId="0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141249</xdr:colOff>
      <xdr:row>3</xdr:row>
      <xdr:rowOff>185852</xdr:rowOff>
    </xdr:from>
    <xdr:ext cx="2878873" cy="81187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548" y="778261"/>
          <a:ext cx="2878873" cy="811871"/>
        </a:xfrm>
        <a:prstGeom prst="rect">
          <a:avLst/>
        </a:prstGeom>
        <a:solidFill>
          <a:schemeClr val="accent2"/>
        </a:solidFill>
      </xdr:spPr>
    </xdr:pic>
    <xdr:clientData/>
  </xdr:oneCellAnchor>
  <xdr:oneCellAnchor>
    <xdr:from>
      <xdr:col>0</xdr:col>
      <xdr:colOff>0</xdr:colOff>
      <xdr:row>3</xdr:row>
      <xdr:rowOff>185854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8263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57150</xdr:rowOff>
    </xdr:from>
    <xdr:to>
      <xdr:col>2</xdr:col>
      <xdr:colOff>800100</xdr:colOff>
      <xdr:row>4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32</xdr:row>
      <xdr:rowOff>57150</xdr:rowOff>
    </xdr:from>
    <xdr:ext cx="771525" cy="466725"/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32</xdr:row>
      <xdr:rowOff>57150</xdr:rowOff>
    </xdr:from>
    <xdr:ext cx="771525" cy="466725"/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47</xdr:row>
      <xdr:rowOff>57150</xdr:rowOff>
    </xdr:from>
    <xdr:ext cx="771525" cy="466725"/>
    <xdr:pic>
      <xdr:nvPicPr>
        <xdr:cNvPr id="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47</xdr:row>
      <xdr:rowOff>57150</xdr:rowOff>
    </xdr:from>
    <xdr:ext cx="771525" cy="466725"/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62</xdr:row>
      <xdr:rowOff>57150</xdr:rowOff>
    </xdr:from>
    <xdr:ext cx="771525" cy="466725"/>
    <xdr:pic>
      <xdr:nvPicPr>
        <xdr:cNvPr id="1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62</xdr:row>
      <xdr:rowOff>57150</xdr:rowOff>
    </xdr:from>
    <xdr:ext cx="771525" cy="466725"/>
    <xdr:pic>
      <xdr:nvPicPr>
        <xdr:cNvPr id="1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77</xdr:row>
      <xdr:rowOff>57150</xdr:rowOff>
    </xdr:from>
    <xdr:ext cx="771525" cy="466725"/>
    <xdr:pic>
      <xdr:nvPicPr>
        <xdr:cNvPr id="1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77</xdr:row>
      <xdr:rowOff>57150</xdr:rowOff>
    </xdr:from>
    <xdr:ext cx="771525" cy="466725"/>
    <xdr:pic>
      <xdr:nvPicPr>
        <xdr:cNvPr id="1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92</xdr:row>
      <xdr:rowOff>57150</xdr:rowOff>
    </xdr:from>
    <xdr:ext cx="771525" cy="466725"/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92</xdr:row>
      <xdr:rowOff>57150</xdr:rowOff>
    </xdr:from>
    <xdr:ext cx="771525" cy="466725"/>
    <xdr:pic>
      <xdr:nvPicPr>
        <xdr:cNvPr id="1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107</xdr:row>
      <xdr:rowOff>57150</xdr:rowOff>
    </xdr:from>
    <xdr:ext cx="771525" cy="466725"/>
    <xdr:pic>
      <xdr:nvPicPr>
        <xdr:cNvPr id="1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107</xdr:row>
      <xdr:rowOff>57150</xdr:rowOff>
    </xdr:from>
    <xdr:ext cx="771525" cy="466725"/>
    <xdr:pic>
      <xdr:nvPicPr>
        <xdr:cNvPr id="1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107</xdr:row>
      <xdr:rowOff>57150</xdr:rowOff>
    </xdr:from>
    <xdr:ext cx="771525" cy="466725"/>
    <xdr:pic>
      <xdr:nvPicPr>
        <xdr:cNvPr id="1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107</xdr:row>
      <xdr:rowOff>57150</xdr:rowOff>
    </xdr:from>
    <xdr:ext cx="771525" cy="466725"/>
    <xdr:pic>
      <xdr:nvPicPr>
        <xdr:cNvPr id="1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122</xdr:row>
      <xdr:rowOff>57150</xdr:rowOff>
    </xdr:from>
    <xdr:ext cx="771525" cy="466725"/>
    <xdr:pic>
      <xdr:nvPicPr>
        <xdr:cNvPr id="2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122</xdr:row>
      <xdr:rowOff>57150</xdr:rowOff>
    </xdr:from>
    <xdr:ext cx="771525" cy="466725"/>
    <xdr:pic>
      <xdr:nvPicPr>
        <xdr:cNvPr id="2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122</xdr:row>
      <xdr:rowOff>57150</xdr:rowOff>
    </xdr:from>
    <xdr:ext cx="771525" cy="466725"/>
    <xdr:pic>
      <xdr:nvPicPr>
        <xdr:cNvPr id="2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122</xdr:row>
      <xdr:rowOff>57150</xdr:rowOff>
    </xdr:from>
    <xdr:ext cx="771525" cy="466725"/>
    <xdr:pic>
      <xdr:nvPicPr>
        <xdr:cNvPr id="2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122</xdr:row>
      <xdr:rowOff>57150</xdr:rowOff>
    </xdr:from>
    <xdr:ext cx="771525" cy="466725"/>
    <xdr:pic>
      <xdr:nvPicPr>
        <xdr:cNvPr id="2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122</xdr:row>
      <xdr:rowOff>57150</xdr:rowOff>
    </xdr:from>
    <xdr:ext cx="771525" cy="466725"/>
    <xdr:pic>
      <xdr:nvPicPr>
        <xdr:cNvPr id="2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137</xdr:row>
      <xdr:rowOff>57150</xdr:rowOff>
    </xdr:from>
    <xdr:ext cx="771525" cy="466725"/>
    <xdr:pic>
      <xdr:nvPicPr>
        <xdr:cNvPr id="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137</xdr:row>
      <xdr:rowOff>57150</xdr:rowOff>
    </xdr:from>
    <xdr:ext cx="771525" cy="466725"/>
    <xdr:pic>
      <xdr:nvPicPr>
        <xdr:cNvPr id="2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137</xdr:row>
      <xdr:rowOff>57150</xdr:rowOff>
    </xdr:from>
    <xdr:ext cx="771525" cy="466725"/>
    <xdr:pic>
      <xdr:nvPicPr>
        <xdr:cNvPr id="2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137</xdr:row>
      <xdr:rowOff>57150</xdr:rowOff>
    </xdr:from>
    <xdr:ext cx="771525" cy="466725"/>
    <xdr:pic>
      <xdr:nvPicPr>
        <xdr:cNvPr id="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152</xdr:row>
      <xdr:rowOff>57150</xdr:rowOff>
    </xdr:from>
    <xdr:ext cx="771525" cy="466725"/>
    <xdr:pic>
      <xdr:nvPicPr>
        <xdr:cNvPr id="3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152</xdr:row>
      <xdr:rowOff>57150</xdr:rowOff>
    </xdr:from>
    <xdr:ext cx="771525" cy="466725"/>
    <xdr:pic>
      <xdr:nvPicPr>
        <xdr:cNvPr id="3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152</xdr:row>
      <xdr:rowOff>57150</xdr:rowOff>
    </xdr:from>
    <xdr:ext cx="771525" cy="466725"/>
    <xdr:pic>
      <xdr:nvPicPr>
        <xdr:cNvPr id="3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152</xdr:row>
      <xdr:rowOff>57150</xdr:rowOff>
    </xdr:from>
    <xdr:ext cx="771525" cy="466725"/>
    <xdr:pic>
      <xdr:nvPicPr>
        <xdr:cNvPr id="3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167</xdr:row>
      <xdr:rowOff>57150</xdr:rowOff>
    </xdr:from>
    <xdr:ext cx="771525" cy="466725"/>
    <xdr:pic>
      <xdr:nvPicPr>
        <xdr:cNvPr id="3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167</xdr:row>
      <xdr:rowOff>57150</xdr:rowOff>
    </xdr:from>
    <xdr:ext cx="771525" cy="466725"/>
    <xdr:pic>
      <xdr:nvPicPr>
        <xdr:cNvPr id="3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167</xdr:row>
      <xdr:rowOff>57150</xdr:rowOff>
    </xdr:from>
    <xdr:ext cx="771525" cy="466725"/>
    <xdr:pic>
      <xdr:nvPicPr>
        <xdr:cNvPr id="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167</xdr:row>
      <xdr:rowOff>57150</xdr:rowOff>
    </xdr:from>
    <xdr:ext cx="771525" cy="466725"/>
    <xdr:pic>
      <xdr:nvPicPr>
        <xdr:cNvPr id="3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5"/>
  <sheetViews>
    <sheetView topLeftCell="A11" workbookViewId="0">
      <selection activeCell="R27" sqref="R27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17" t="s">
        <v>22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thickBot="1" x14ac:dyDescent="0.3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4.25" customHeight="1" thickBot="1" x14ac:dyDescent="0.3">
      <c r="A11" s="21" t="s">
        <v>26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ht="15.75" customHeight="1" thickTop="1" thickBot="1" x14ac:dyDescent="0.3">
      <c r="A12" s="22" t="s">
        <v>31</v>
      </c>
      <c r="B12" s="22"/>
      <c r="C12" s="23">
        <v>0.3</v>
      </c>
      <c r="D12" s="23"/>
      <c r="E12" s="23"/>
      <c r="F12" s="23"/>
      <c r="G12" s="23"/>
      <c r="H12" s="23"/>
      <c r="I12" s="23"/>
      <c r="J12" s="23"/>
      <c r="K12" s="13">
        <v>0.2</v>
      </c>
      <c r="L12" s="13">
        <v>0.2</v>
      </c>
      <c r="M12" s="13">
        <v>0.1</v>
      </c>
      <c r="N12" s="13">
        <v>0.1</v>
      </c>
      <c r="O12" s="13">
        <v>0.1</v>
      </c>
    </row>
    <row r="13" spans="1:15" ht="15.75" customHeight="1" thickTop="1" thickBot="1" x14ac:dyDescent="0.3">
      <c r="A13" s="22"/>
      <c r="B13" s="22"/>
      <c r="C13" s="24" t="s">
        <v>28</v>
      </c>
      <c r="D13" s="24"/>
      <c r="E13" s="24"/>
      <c r="F13" s="24"/>
      <c r="G13" s="24"/>
      <c r="H13" s="24"/>
      <c r="I13" s="24"/>
      <c r="J13" s="24"/>
      <c r="K13" s="5" t="s">
        <v>20</v>
      </c>
      <c r="L13" s="5" t="s">
        <v>21</v>
      </c>
      <c r="M13" s="5" t="s">
        <v>24</v>
      </c>
      <c r="N13" s="5" t="s">
        <v>25</v>
      </c>
      <c r="O13" s="5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6">
        <v>4.3</v>
      </c>
      <c r="D14" s="6">
        <v>1.2</v>
      </c>
      <c r="E14" s="6">
        <v>2.9</v>
      </c>
      <c r="F14" s="6">
        <v>4.5</v>
      </c>
      <c r="G14" s="6">
        <v>4.8</v>
      </c>
      <c r="H14" s="6">
        <v>3.9</v>
      </c>
      <c r="I14" s="8">
        <v>4.2</v>
      </c>
      <c r="J14" s="8">
        <v>4</v>
      </c>
      <c r="K14" s="6">
        <v>3.8</v>
      </c>
      <c r="L14" s="6">
        <v>4.3</v>
      </c>
      <c r="M14" s="8">
        <v>3.4</v>
      </c>
      <c r="N14" s="8">
        <v>2.9</v>
      </c>
      <c r="O14" s="6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8">
        <v>4</v>
      </c>
      <c r="D15" s="8">
        <v>4.0999999999999996</v>
      </c>
      <c r="E15" s="8">
        <v>3.8</v>
      </c>
      <c r="F15" s="8">
        <v>2.2000000000000002</v>
      </c>
      <c r="G15" s="8">
        <v>1.9</v>
      </c>
      <c r="H15" s="8">
        <v>3</v>
      </c>
      <c r="I15" s="8">
        <v>4.8</v>
      </c>
      <c r="J15" s="8">
        <v>5</v>
      </c>
      <c r="K15" s="8">
        <v>4.5999999999999996</v>
      </c>
      <c r="L15" s="8">
        <v>3.2</v>
      </c>
      <c r="M15" s="8">
        <v>2.5</v>
      </c>
      <c r="N15" s="8">
        <v>4.2</v>
      </c>
      <c r="O15" s="9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8">
        <v>4.5</v>
      </c>
      <c r="D16" s="8">
        <v>3.8</v>
      </c>
      <c r="E16" s="8">
        <v>4.2</v>
      </c>
      <c r="F16" s="8">
        <v>4</v>
      </c>
      <c r="G16" s="8">
        <v>5</v>
      </c>
      <c r="H16" s="8">
        <v>5</v>
      </c>
      <c r="I16" s="8">
        <v>5</v>
      </c>
      <c r="J16" s="8">
        <v>4.8</v>
      </c>
      <c r="K16" s="8">
        <v>4.5</v>
      </c>
      <c r="L16" s="8">
        <v>4.5999999999999996</v>
      </c>
      <c r="M16" s="8">
        <v>3.8</v>
      </c>
      <c r="N16" s="8">
        <v>4.5</v>
      </c>
      <c r="O16" s="8">
        <v>4</v>
      </c>
    </row>
    <row r="17" spans="1:15" ht="17.25" thickTop="1" thickBot="1" x14ac:dyDescent="0.3">
      <c r="A17" s="3">
        <v>4</v>
      </c>
      <c r="B17" s="3" t="s">
        <v>13</v>
      </c>
      <c r="C17" s="8">
        <v>3.5</v>
      </c>
      <c r="D17" s="8">
        <v>4</v>
      </c>
      <c r="E17" s="8">
        <v>4.8</v>
      </c>
      <c r="F17" s="8">
        <v>5</v>
      </c>
      <c r="G17" s="8">
        <v>2.5</v>
      </c>
      <c r="H17" s="8">
        <v>3.9</v>
      </c>
      <c r="I17" s="8">
        <v>3.5</v>
      </c>
      <c r="J17" s="8">
        <v>4.5</v>
      </c>
      <c r="K17" s="8">
        <v>2.9</v>
      </c>
      <c r="L17" s="8">
        <v>3</v>
      </c>
      <c r="M17" s="8">
        <v>4.5</v>
      </c>
      <c r="N17" s="8">
        <v>1</v>
      </c>
      <c r="O17" s="8">
        <v>3.5</v>
      </c>
    </row>
    <row r="18" spans="1:15" ht="17.25" thickTop="1" thickBot="1" x14ac:dyDescent="0.3">
      <c r="A18" s="3">
        <v>5</v>
      </c>
      <c r="B18" s="3" t="s">
        <v>11</v>
      </c>
      <c r="C18" s="8">
        <v>5</v>
      </c>
      <c r="D18" s="8">
        <v>3.9</v>
      </c>
      <c r="E18" s="8">
        <v>5</v>
      </c>
      <c r="F18" s="8">
        <v>4.8</v>
      </c>
      <c r="G18" s="8">
        <v>4.3</v>
      </c>
      <c r="H18" s="8">
        <v>0</v>
      </c>
      <c r="I18" s="8">
        <v>2.2999999999999998</v>
      </c>
      <c r="J18" s="8">
        <v>5</v>
      </c>
      <c r="K18" s="8">
        <v>3.2</v>
      </c>
      <c r="L18" s="8">
        <v>5</v>
      </c>
      <c r="M18" s="8">
        <v>4.5</v>
      </c>
      <c r="N18" s="8">
        <v>5</v>
      </c>
      <c r="O18" s="8">
        <v>3</v>
      </c>
    </row>
    <row r="19" spans="1:15" ht="17.25" thickTop="1" thickBot="1" x14ac:dyDescent="0.3">
      <c r="A19" s="3">
        <v>6</v>
      </c>
      <c r="B19" s="3" t="s">
        <v>2</v>
      </c>
      <c r="C19" s="8">
        <v>3.2</v>
      </c>
      <c r="D19" s="8">
        <v>2.4</v>
      </c>
      <c r="E19" s="8">
        <v>3.5</v>
      </c>
      <c r="F19" s="8">
        <v>4.5</v>
      </c>
      <c r="G19" s="8">
        <v>4.5</v>
      </c>
      <c r="H19" s="8">
        <v>5</v>
      </c>
      <c r="I19" s="8">
        <v>2.9</v>
      </c>
      <c r="J19" s="8">
        <v>1</v>
      </c>
      <c r="K19" s="8">
        <v>4.9000000000000004</v>
      </c>
      <c r="L19" s="8">
        <v>4.3</v>
      </c>
      <c r="M19" s="8">
        <v>4.5</v>
      </c>
      <c r="N19" s="8">
        <v>5</v>
      </c>
      <c r="O19" s="8">
        <v>3.5</v>
      </c>
    </row>
    <row r="20" spans="1:15" ht="17.25" thickTop="1" thickBot="1" x14ac:dyDescent="0.3">
      <c r="A20" s="3">
        <v>7</v>
      </c>
      <c r="B20" s="3" t="s">
        <v>0</v>
      </c>
      <c r="C20" s="8">
        <v>5</v>
      </c>
      <c r="D20" s="8">
        <v>5</v>
      </c>
      <c r="E20" s="8">
        <v>2.2999999999999998</v>
      </c>
      <c r="F20" s="8">
        <v>5</v>
      </c>
      <c r="G20" s="8">
        <v>3.8</v>
      </c>
      <c r="H20" s="8">
        <v>4.8</v>
      </c>
      <c r="I20" s="8">
        <v>4.5999999999999996</v>
      </c>
      <c r="J20" s="8">
        <v>4.5</v>
      </c>
      <c r="K20" s="8">
        <v>2</v>
      </c>
      <c r="L20" s="8">
        <v>5</v>
      </c>
      <c r="M20" s="8">
        <v>3.9</v>
      </c>
      <c r="N20" s="8">
        <v>2</v>
      </c>
      <c r="O20" s="8">
        <v>4.5</v>
      </c>
    </row>
    <row r="21" spans="1:15" ht="17.25" thickTop="1" thickBot="1" x14ac:dyDescent="0.3">
      <c r="A21" s="3">
        <v>8</v>
      </c>
      <c r="B21" s="3" t="s">
        <v>17</v>
      </c>
      <c r="C21" s="8">
        <v>2.8</v>
      </c>
      <c r="D21" s="8">
        <v>2.2999999999999998</v>
      </c>
      <c r="E21" s="8">
        <v>2.9</v>
      </c>
      <c r="F21" s="8">
        <v>1.9</v>
      </c>
      <c r="G21" s="8">
        <v>0</v>
      </c>
      <c r="H21" s="8">
        <v>1.6</v>
      </c>
      <c r="I21" s="8">
        <v>1</v>
      </c>
      <c r="J21" s="8">
        <v>1.8</v>
      </c>
      <c r="K21" s="8">
        <v>3</v>
      </c>
      <c r="L21" s="8">
        <v>3.9</v>
      </c>
      <c r="M21" s="8">
        <v>3</v>
      </c>
      <c r="N21" s="8">
        <v>3.5</v>
      </c>
      <c r="O21" s="8">
        <v>4.2</v>
      </c>
    </row>
    <row r="22" spans="1:15" ht="17.25" thickTop="1" thickBot="1" x14ac:dyDescent="0.3">
      <c r="A22" s="3">
        <v>9</v>
      </c>
      <c r="B22" s="3" t="s">
        <v>16</v>
      </c>
      <c r="C22" s="8">
        <v>0</v>
      </c>
      <c r="D22" s="8">
        <v>3.9</v>
      </c>
      <c r="E22" s="8">
        <v>4.2</v>
      </c>
      <c r="F22" s="8">
        <v>4</v>
      </c>
      <c r="G22" s="8">
        <v>1</v>
      </c>
      <c r="H22" s="8">
        <v>5</v>
      </c>
      <c r="I22" s="8">
        <v>3.2</v>
      </c>
      <c r="J22" s="8">
        <v>2.5</v>
      </c>
      <c r="K22" s="8">
        <v>2.5</v>
      </c>
      <c r="L22" s="8">
        <v>1.3</v>
      </c>
      <c r="M22" s="8">
        <v>3.1</v>
      </c>
      <c r="N22" s="8">
        <v>2.2999999999999998</v>
      </c>
      <c r="O22" s="8">
        <v>2.2000000000000002</v>
      </c>
    </row>
    <row r="23" spans="1:15" ht="17.25" thickTop="1" thickBot="1" x14ac:dyDescent="0.3">
      <c r="A23" s="3">
        <v>10</v>
      </c>
      <c r="B23" s="3" t="s">
        <v>5</v>
      </c>
      <c r="C23" s="8">
        <v>3</v>
      </c>
      <c r="D23" s="8">
        <v>4.9000000000000004</v>
      </c>
      <c r="E23" s="8">
        <v>4.5</v>
      </c>
      <c r="F23" s="8">
        <v>5</v>
      </c>
      <c r="G23" s="8">
        <v>3.5</v>
      </c>
      <c r="H23" s="8">
        <v>4.3</v>
      </c>
      <c r="I23" s="8">
        <v>5</v>
      </c>
      <c r="J23" s="8">
        <v>4.8</v>
      </c>
      <c r="K23" s="8">
        <v>3.8</v>
      </c>
      <c r="L23" s="8">
        <v>5</v>
      </c>
      <c r="M23" s="8">
        <v>5</v>
      </c>
      <c r="N23" s="8">
        <v>4.8</v>
      </c>
      <c r="O23" s="8">
        <v>4.5</v>
      </c>
    </row>
    <row r="24" spans="1:15" ht="17.25" thickTop="1" thickBot="1" x14ac:dyDescent="0.3">
      <c r="A24" s="3">
        <v>11</v>
      </c>
      <c r="B24" s="3" t="s">
        <v>19</v>
      </c>
      <c r="C24" s="8">
        <v>0.9</v>
      </c>
      <c r="D24" s="8">
        <v>4.8</v>
      </c>
      <c r="E24" s="8">
        <v>4.9000000000000004</v>
      </c>
      <c r="F24" s="8">
        <v>3.6</v>
      </c>
      <c r="G24" s="8">
        <v>5</v>
      </c>
      <c r="H24" s="8">
        <v>3.5</v>
      </c>
      <c r="I24" s="8">
        <v>4.8</v>
      </c>
      <c r="J24" s="8">
        <v>4.5999999999999996</v>
      </c>
      <c r="K24" s="8">
        <v>4.5</v>
      </c>
      <c r="L24" s="8">
        <v>5</v>
      </c>
      <c r="M24" s="8">
        <v>4.3</v>
      </c>
      <c r="N24" s="8">
        <v>4.5999999999999996</v>
      </c>
      <c r="O24" s="8">
        <v>3</v>
      </c>
    </row>
    <row r="25" spans="1:15" ht="17.25" thickTop="1" thickBot="1" x14ac:dyDescent="0.3">
      <c r="A25" s="3">
        <v>12</v>
      </c>
      <c r="B25" s="3" t="s">
        <v>10</v>
      </c>
      <c r="C25" s="8">
        <v>1.2</v>
      </c>
      <c r="D25" s="8">
        <v>2.6</v>
      </c>
      <c r="E25" s="8">
        <v>5</v>
      </c>
      <c r="F25" s="8">
        <v>4.5</v>
      </c>
      <c r="G25" s="8">
        <v>5</v>
      </c>
      <c r="H25" s="8">
        <v>4.0999999999999996</v>
      </c>
      <c r="I25" s="8">
        <v>3.8</v>
      </c>
      <c r="J25" s="8">
        <v>2.2000000000000002</v>
      </c>
      <c r="K25" s="8">
        <v>4.5</v>
      </c>
      <c r="L25" s="8">
        <v>4</v>
      </c>
      <c r="M25" s="8">
        <v>3.5</v>
      </c>
      <c r="N25" s="8">
        <v>4.8</v>
      </c>
      <c r="O25" s="8">
        <v>4.3</v>
      </c>
    </row>
    <row r="26" spans="1:15" ht="17.25" thickTop="1" thickBot="1" x14ac:dyDescent="0.3">
      <c r="A26" s="3">
        <v>13</v>
      </c>
      <c r="B26" s="3" t="s">
        <v>9</v>
      </c>
      <c r="C26" s="8">
        <v>5</v>
      </c>
      <c r="D26" s="8">
        <v>5</v>
      </c>
      <c r="E26" s="8">
        <v>5</v>
      </c>
      <c r="F26" s="8">
        <v>2.9</v>
      </c>
      <c r="G26" s="8">
        <v>5</v>
      </c>
      <c r="H26" s="8">
        <v>3.8</v>
      </c>
      <c r="I26" s="8">
        <v>4.2</v>
      </c>
      <c r="J26" s="8">
        <v>4</v>
      </c>
      <c r="K26" s="8">
        <v>4.5</v>
      </c>
      <c r="L26" s="8">
        <v>4</v>
      </c>
      <c r="M26" s="8">
        <v>4.0999999999999996</v>
      </c>
      <c r="N26" s="8">
        <v>3.1</v>
      </c>
      <c r="O26" s="8">
        <v>4.5</v>
      </c>
    </row>
    <row r="27" spans="1:15" ht="17.25" thickTop="1" thickBot="1" x14ac:dyDescent="0.3">
      <c r="A27" s="3">
        <v>14</v>
      </c>
      <c r="B27" s="3" t="s">
        <v>18</v>
      </c>
      <c r="C27" s="8">
        <v>5</v>
      </c>
      <c r="D27" s="8">
        <v>4.5</v>
      </c>
      <c r="E27" s="8">
        <v>5</v>
      </c>
      <c r="F27" s="8">
        <v>3.2</v>
      </c>
      <c r="G27" s="8">
        <v>4.5</v>
      </c>
      <c r="H27" s="8">
        <v>4</v>
      </c>
      <c r="I27" s="8">
        <v>4.8</v>
      </c>
      <c r="J27" s="8">
        <v>5</v>
      </c>
      <c r="K27" s="8">
        <v>3.9</v>
      </c>
      <c r="L27" s="8">
        <v>3.6</v>
      </c>
      <c r="M27" s="8">
        <v>3.8</v>
      </c>
      <c r="N27" s="8">
        <v>5</v>
      </c>
      <c r="O27" s="8">
        <v>3</v>
      </c>
    </row>
    <row r="28" spans="1:15" ht="17.25" thickTop="1" thickBot="1" x14ac:dyDescent="0.3">
      <c r="A28" s="3">
        <v>15</v>
      </c>
      <c r="B28" s="3" t="s">
        <v>15</v>
      </c>
      <c r="C28" s="8">
        <v>5</v>
      </c>
      <c r="D28" s="8">
        <v>4.2</v>
      </c>
      <c r="E28" s="8">
        <v>4.5</v>
      </c>
      <c r="F28" s="8">
        <v>2.5</v>
      </c>
      <c r="G28" s="8">
        <v>5</v>
      </c>
      <c r="H28" s="8">
        <v>3.9</v>
      </c>
      <c r="I28" s="8">
        <v>5</v>
      </c>
      <c r="J28" s="8">
        <v>4.8</v>
      </c>
      <c r="K28" s="8">
        <v>0</v>
      </c>
      <c r="L28" s="8">
        <v>3.1</v>
      </c>
      <c r="M28" s="8">
        <v>4</v>
      </c>
      <c r="N28" s="8">
        <v>4.3</v>
      </c>
      <c r="O28" s="8">
        <v>4</v>
      </c>
    </row>
    <row r="29" spans="1:15" ht="17.25" thickTop="1" thickBot="1" x14ac:dyDescent="0.3">
      <c r="A29" s="3">
        <v>16</v>
      </c>
      <c r="B29" s="3" t="s">
        <v>1</v>
      </c>
      <c r="C29" s="8">
        <v>4.9000000000000004</v>
      </c>
      <c r="D29" s="8">
        <v>3.2</v>
      </c>
      <c r="E29" s="8">
        <v>4.9000000000000004</v>
      </c>
      <c r="F29" s="8">
        <v>3.5</v>
      </c>
      <c r="G29" s="8">
        <v>3.9</v>
      </c>
      <c r="H29" s="8">
        <v>4.5</v>
      </c>
      <c r="I29" s="8">
        <v>3.5</v>
      </c>
      <c r="J29" s="8">
        <v>4.5</v>
      </c>
      <c r="K29" s="8">
        <v>4.8</v>
      </c>
      <c r="L29" s="8">
        <v>3.7</v>
      </c>
      <c r="M29" s="8">
        <v>3.9</v>
      </c>
      <c r="N29" s="8">
        <v>3.5</v>
      </c>
      <c r="O29" s="8">
        <v>3.5</v>
      </c>
    </row>
    <row r="30" spans="1:15" ht="17.25" thickTop="1" thickBot="1" x14ac:dyDescent="0.3">
      <c r="A30" s="3">
        <v>17</v>
      </c>
      <c r="B30" s="3" t="s">
        <v>6</v>
      </c>
      <c r="C30" s="8">
        <v>3.9</v>
      </c>
      <c r="D30" s="8">
        <v>5</v>
      </c>
      <c r="E30" s="8">
        <v>4.8</v>
      </c>
      <c r="F30" s="8">
        <v>4</v>
      </c>
      <c r="G30" s="8">
        <v>5</v>
      </c>
      <c r="H30" s="8">
        <v>5</v>
      </c>
      <c r="I30" s="8">
        <v>2.2999999999999998</v>
      </c>
      <c r="J30" s="8">
        <v>5</v>
      </c>
      <c r="K30" s="8">
        <v>3.7</v>
      </c>
      <c r="L30" s="8">
        <v>4.5</v>
      </c>
      <c r="M30" s="8">
        <v>4.5</v>
      </c>
      <c r="N30" s="8">
        <v>4.0999999999999996</v>
      </c>
      <c r="O30" s="8">
        <v>4.5</v>
      </c>
    </row>
    <row r="31" spans="1:15" ht="17.25" thickTop="1" thickBot="1" x14ac:dyDescent="0.3">
      <c r="A31" s="3">
        <v>18</v>
      </c>
      <c r="B31" s="3" t="s">
        <v>7</v>
      </c>
      <c r="C31" s="8">
        <v>3.8</v>
      </c>
      <c r="D31" s="8">
        <v>4.8</v>
      </c>
      <c r="E31" s="8">
        <v>4.5999999999999996</v>
      </c>
      <c r="F31" s="8">
        <v>5</v>
      </c>
      <c r="G31" s="8">
        <v>5</v>
      </c>
      <c r="H31" s="8">
        <v>3.4</v>
      </c>
      <c r="I31" s="8">
        <v>2.9</v>
      </c>
      <c r="J31" s="8">
        <v>1</v>
      </c>
      <c r="K31" s="8">
        <v>3.8</v>
      </c>
      <c r="L31" s="8">
        <v>5</v>
      </c>
      <c r="M31" s="8">
        <v>5</v>
      </c>
      <c r="N31" s="8">
        <v>3.8</v>
      </c>
      <c r="O31" s="8">
        <v>4.5</v>
      </c>
    </row>
    <row r="32" spans="1:15" ht="17.25" thickTop="1" thickBot="1" x14ac:dyDescent="0.3">
      <c r="A32" s="3">
        <v>19</v>
      </c>
      <c r="B32" s="3" t="s">
        <v>3</v>
      </c>
      <c r="C32" s="8">
        <v>5</v>
      </c>
      <c r="D32" s="8">
        <v>4.9000000000000004</v>
      </c>
      <c r="E32" s="8">
        <v>4.2</v>
      </c>
      <c r="F32" s="8">
        <v>4</v>
      </c>
      <c r="G32" s="8">
        <v>4.8</v>
      </c>
      <c r="H32" s="8">
        <v>5</v>
      </c>
      <c r="I32" s="8">
        <v>4.5999999999999996</v>
      </c>
      <c r="J32" s="8">
        <v>4.5</v>
      </c>
      <c r="K32" s="8">
        <v>3.5</v>
      </c>
      <c r="L32" s="8">
        <v>5</v>
      </c>
      <c r="M32" s="8">
        <v>4</v>
      </c>
      <c r="N32" s="8">
        <v>4</v>
      </c>
      <c r="O32" s="8">
        <v>4.5</v>
      </c>
    </row>
    <row r="33" spans="1:15" ht="17.25" thickTop="1" thickBot="1" x14ac:dyDescent="0.3">
      <c r="A33" s="3">
        <v>20</v>
      </c>
      <c r="B33" s="3" t="s">
        <v>12</v>
      </c>
      <c r="C33" s="8">
        <v>4</v>
      </c>
      <c r="D33" s="8">
        <v>5</v>
      </c>
      <c r="E33" s="8">
        <v>3.6</v>
      </c>
      <c r="F33" s="8">
        <v>4</v>
      </c>
      <c r="G33" s="8">
        <v>4.8</v>
      </c>
      <c r="H33" s="8">
        <v>3.2</v>
      </c>
      <c r="I33" s="8">
        <v>4.5</v>
      </c>
      <c r="J33" s="8">
        <v>4.5999999999999996</v>
      </c>
      <c r="K33" s="8">
        <v>4</v>
      </c>
      <c r="L33" s="8">
        <v>5</v>
      </c>
      <c r="M33" s="8">
        <v>4</v>
      </c>
      <c r="N33" s="8">
        <v>3.9</v>
      </c>
      <c r="O33" s="8">
        <v>3.5</v>
      </c>
    </row>
    <row r="34" spans="1:15" ht="16.5" thickTop="1" x14ac:dyDescent="0.25">
      <c r="N34" s="4"/>
    </row>
    <row r="35" spans="1:15" x14ac:dyDescent="0.25">
      <c r="A35" s="1">
        <v>1</v>
      </c>
      <c r="B35" s="1">
        <v>2</v>
      </c>
      <c r="C35" s="1">
        <v>3</v>
      </c>
      <c r="D35" s="1">
        <v>4</v>
      </c>
      <c r="E35" s="1">
        <v>5</v>
      </c>
      <c r="F35" s="1">
        <v>6</v>
      </c>
      <c r="G35" s="1">
        <v>7</v>
      </c>
      <c r="H35" s="1">
        <v>8</v>
      </c>
      <c r="I35" s="1">
        <v>9</v>
      </c>
      <c r="J35" s="1">
        <v>10</v>
      </c>
      <c r="K35" s="1">
        <v>11</v>
      </c>
      <c r="L35" s="1">
        <v>12</v>
      </c>
      <c r="M35" s="1">
        <v>13</v>
      </c>
      <c r="N35" s="1">
        <v>14</v>
      </c>
      <c r="O35" s="1">
        <v>15</v>
      </c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38"/>
  <sheetViews>
    <sheetView tabSelected="1" topLeftCell="A7" zoomScale="82" zoomScaleNormal="82" workbookViewId="0">
      <selection activeCell="X14" sqref="X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5" spans="1:24" x14ac:dyDescent="0.25">
      <c r="B5" s="28"/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1:24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4" ht="16.5" thickBo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4" ht="15.75" customHeight="1" x14ac:dyDescent="0.25">
      <c r="A9" s="17" t="s">
        <v>22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25"/>
    </row>
    <row r="10" spans="1:24" ht="15.75" customHeight="1" thickBot="1" x14ac:dyDescent="0.3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6"/>
    </row>
    <row r="11" spans="1:24" ht="14.25" customHeight="1" thickBot="1" x14ac:dyDescent="0.3">
      <c r="A11" s="30" t="s">
        <v>26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15.75" customHeight="1" thickTop="1" thickBot="1" x14ac:dyDescent="0.3">
      <c r="A12" s="31" t="s">
        <v>31</v>
      </c>
      <c r="B12" s="31"/>
      <c r="C12" s="32"/>
      <c r="D12" s="32"/>
      <c r="E12" s="32"/>
      <c r="F12" s="32"/>
      <c r="G12" s="32"/>
      <c r="H12" s="32"/>
      <c r="I12" s="32"/>
      <c r="J12" s="32"/>
      <c r="K12" s="33"/>
      <c r="L12" s="33"/>
      <c r="M12" s="29"/>
      <c r="N12" s="34" t="s">
        <v>29</v>
      </c>
      <c r="O12" s="29"/>
      <c r="P12" s="35" t="s">
        <v>30</v>
      </c>
      <c r="Q12" s="29"/>
      <c r="R12" s="35" t="s">
        <v>30</v>
      </c>
      <c r="S12" s="29"/>
      <c r="T12" s="35" t="s">
        <v>30</v>
      </c>
      <c r="U12" s="29"/>
      <c r="V12" s="35" t="s">
        <v>30</v>
      </c>
      <c r="W12" s="35" t="s">
        <v>30</v>
      </c>
      <c r="X12" s="36" t="s">
        <v>27</v>
      </c>
    </row>
    <row r="13" spans="1:24" ht="15.75" customHeight="1" thickTop="1" thickBot="1" x14ac:dyDescent="0.3">
      <c r="A13" s="31"/>
      <c r="B13" s="31"/>
      <c r="C13" s="37" t="s">
        <v>28</v>
      </c>
      <c r="D13" s="37"/>
      <c r="E13" s="37"/>
      <c r="F13" s="37"/>
      <c r="G13" s="37"/>
      <c r="H13" s="37"/>
      <c r="I13" s="37"/>
      <c r="J13" s="37"/>
      <c r="K13" s="38" t="s">
        <v>32</v>
      </c>
      <c r="L13" s="39">
        <v>0.3</v>
      </c>
      <c r="M13" s="40" t="s">
        <v>20</v>
      </c>
      <c r="N13" s="39">
        <v>0.2</v>
      </c>
      <c r="O13" s="40" t="s">
        <v>21</v>
      </c>
      <c r="P13" s="39">
        <v>0.2</v>
      </c>
      <c r="Q13" s="40" t="s">
        <v>24</v>
      </c>
      <c r="R13" s="39">
        <v>0.1</v>
      </c>
      <c r="S13" s="40" t="s">
        <v>25</v>
      </c>
      <c r="T13" s="39">
        <v>0.1</v>
      </c>
      <c r="U13" s="40" t="s">
        <v>23</v>
      </c>
      <c r="V13" s="39">
        <v>0.1</v>
      </c>
      <c r="W13" s="41" t="s">
        <v>33</v>
      </c>
      <c r="X13" s="36" t="s">
        <v>34</v>
      </c>
    </row>
    <row r="14" spans="1:24" ht="15.75" customHeight="1" thickTop="1" thickBot="1" x14ac:dyDescent="0.3">
      <c r="A14" s="3">
        <v>1</v>
      </c>
      <c r="B14" s="3" t="str">
        <f>IF(ISBLANK(A14),"",IF(ISERROR(VLOOKUP(A14,datosdeestudiantes,2,FALSE)),"no existe",VLOOKUP(A14,datosdeestudiantes,2,FALSE)))</f>
        <v>ALEJANDRO SEPULVEDA</v>
      </c>
      <c r="C14" s="6">
        <f>IF(ISERROR(VLOOKUP(A14,datosdeestudiantes,3,FALSE)),"",VLOOKUP(A14,datosdeestudiantes,3,FALSE))</f>
        <v>4.3</v>
      </c>
      <c r="D14" s="6">
        <f>IF(ISERROR(VLOOKUP(A14,datosdeestudiantes,4,FALSE)),"",VLOOKUP(A14,datosdeestudiantes,4,FALSE))</f>
        <v>1.2</v>
      </c>
      <c r="E14" s="6">
        <f>IF(ISERROR(VLOOKUP(A14,datosdeestudiantes,5,FALSE)),"",VLOOKUP(A14,datosdeestudiantes,5,FALSE))</f>
        <v>2.9</v>
      </c>
      <c r="F14" s="6">
        <f>IF(ISERROR(VLOOKUP(A14,datosdeestudiantes,6,FALSE)),"",VLOOKUP(A14,datosdeestudiantes,6,FALSE))</f>
        <v>4.5</v>
      </c>
      <c r="G14" s="6">
        <f>IF(ISERROR(VLOOKUP(A14,datosdeestudiantes,7,FALSE)),"",VLOOKUP(A14,datosdeestudiantes,7,FALSE))</f>
        <v>4.8</v>
      </c>
      <c r="H14" s="6">
        <f>IF(ISERROR(VLOOKUP(A14,datosdeestudiantes,8,FALSE)),"",VLOOKUP(A14,datosdeestudiantes,8,FALSE))</f>
        <v>3.9</v>
      </c>
      <c r="I14" s="8">
        <f>IF(ISERROR(VLOOKUP(A14,datosdeestudiantes,9,FALSE)),"",VLOOKUP(A14,datosdeestudiantes,9,FALSE))</f>
        <v>4.2</v>
      </c>
      <c r="J14" s="8">
        <f>IF(ISERROR(VLOOKUP(A14,datosdeestudiantes,10,FALSE)),"",VLOOKUP(A14,datosdeestudiantes,10,FALSE))</f>
        <v>4</v>
      </c>
      <c r="K14" s="8">
        <f>IF(OR(C14="",D14="",E14="",F14="",G14="",H14="",I14="",J14=""),"",AVERAGE(C14:J14))</f>
        <v>3.7249999999999996</v>
      </c>
      <c r="L14" s="8">
        <f>IF(OR(K14="",$L$13=""),"",K14*$L$13)</f>
        <v>1.1174999999999999</v>
      </c>
      <c r="M14" s="6">
        <f>IF(ISERROR(VLOOKUP(A14,datosdeestudiantes,11,FALSE)),"",VLOOKUP(A14,datosdeestudiantes,11,FALSE))</f>
        <v>3.8</v>
      </c>
      <c r="N14" s="7">
        <f>IF(OR(M14="",$N$13=""),"",M14*$N$13)</f>
        <v>0.76</v>
      </c>
      <c r="O14" s="6">
        <f>IF(ISERROR(VLOOKUP(A14,datosdeestudiantes,12,FALSE)),"",VLOOKUP(A14,datosdeestudiantes,12,FALSE))</f>
        <v>4.3</v>
      </c>
      <c r="P14" s="7">
        <f>IF(OR(O14="",$P$13=""),"",O14*$P$13)</f>
        <v>0.86</v>
      </c>
      <c r="Q14" s="8">
        <f>IF(ISERROR(VLOOKUP(A14,datosdeestudiantes,13,FALSE)),"",VLOOKUP(A14,datosdeestudiantes,13,FALSE))</f>
        <v>3.4</v>
      </c>
      <c r="R14" s="7">
        <f>IF(OR(Q14="",$R$13=""),"",Q14*$R$13)</f>
        <v>0.34</v>
      </c>
      <c r="S14" s="8">
        <f>IF(ISERROR(VLOOKUP(A14,datosdeestudiantes,14,FALSE)),"",VLOOKUP(A14,datosdeestudiantes,14,FALSE))</f>
        <v>2.9</v>
      </c>
      <c r="T14" s="7">
        <f>IF(OR(S14="",$T$13=""),"",S14*$T$13)</f>
        <v>0.28999999999999998</v>
      </c>
      <c r="U14" s="6">
        <f>IF(ISERROR(VLOOKUP(A14,datosdeestudiantes,15,FALSE)),"",VLOOKUP(A14,datosdeestudiantes,15,FALSE))</f>
        <v>3.5</v>
      </c>
      <c r="V14" s="7">
        <f>IF(OR(U14="",$V$13=""),"",U14*$V$13)</f>
        <v>0.35000000000000003</v>
      </c>
      <c r="W14" s="7">
        <f>IF(OR(L14="",N14="",P14="",R14="",T14="",V14=""),"",SUM(V14,T14,R14,P14,N14,L14/6))</f>
        <v>2.7862499999999994</v>
      </c>
      <c r="X14" s="14" t="str">
        <f>IF(OR(W14=""),"",IF(W14&gt;=3,"gano","perdio"))</f>
        <v>perdio</v>
      </c>
    </row>
    <row r="15" spans="1:24" s="2" customFormat="1" ht="17.25" thickTop="1" thickBot="1" x14ac:dyDescent="0.3">
      <c r="A15" s="3">
        <v>2</v>
      </c>
      <c r="B15" s="3" t="str">
        <f>IF(ISBLANK(A15),"",IF(ISERROR(VLOOKUP(A15,datosdeestudiantes,2,FALSE)),"no existe",VLOOKUP(A15,datosdeestudiantes,2,FALSE)))</f>
        <v>CARLOS JARAMILLO</v>
      </c>
      <c r="C15" s="6">
        <f>IF(ISERROR(VLOOKUP(A15,datosdeestudiantes,3,FALSE)),"",VLOOKUP(A15,datosdeestudiantes,3,FALSE))</f>
        <v>4</v>
      </c>
      <c r="D15" s="6">
        <f>IF(ISERROR(VLOOKUP(A15,datosdeestudiantes,4,FALSE)),"",VLOOKUP(A15,datosdeestudiantes,4,FALSE))</f>
        <v>4.0999999999999996</v>
      </c>
      <c r="E15" s="6">
        <f>IF(ISERROR(VLOOKUP(A15,datosdeestudiantes,5,FALSE)),"",VLOOKUP(A15,datosdeestudiantes,5,FALSE))</f>
        <v>3.8</v>
      </c>
      <c r="F15" s="6">
        <f>IF(ISERROR(VLOOKUP(A15,datosdeestudiantes,6,FALSE)),"",VLOOKUP(A15,datosdeestudiantes,6,FALSE))</f>
        <v>2.2000000000000002</v>
      </c>
      <c r="G15" s="6">
        <f>IF(ISERROR(VLOOKUP(A15,datosdeestudiantes,7,FALSE)),"",VLOOKUP(A15,datosdeestudiantes,7,FALSE))</f>
        <v>1.9</v>
      </c>
      <c r="H15" s="6">
        <f>IF(ISERROR(VLOOKUP(A15,datosdeestudiantes,8,FALSE)),"",VLOOKUP(A15,datosdeestudiantes,8,FALSE))</f>
        <v>3</v>
      </c>
      <c r="I15" s="8">
        <f>IF(ISERROR(VLOOKUP(A15,datosdeestudiantes,9,FALSE)),"",VLOOKUP(A15,datosdeestudiantes,9,FALSE))</f>
        <v>4.8</v>
      </c>
      <c r="J15" s="8">
        <f>IF(ISERROR(VLOOKUP(A15,datosdeestudiantes,10,FALSE)),"",VLOOKUP(A15,datosdeestudiantes,10,FALSE))</f>
        <v>5</v>
      </c>
      <c r="K15" s="8">
        <f t="shared" ref="K15:K33" si="0">IF(OR(C15="",D15="",E15="",F15="",G15="",H15="",I15="",J15=""),"",AVERAGE(C15:J15))</f>
        <v>3.6</v>
      </c>
      <c r="L15" s="8">
        <f t="shared" ref="L15:L33" si="1">IF(OR(K15="",$L$13=""),"",K15*$L$13)</f>
        <v>1.08</v>
      </c>
      <c r="M15" s="6">
        <f>IF(ISERROR(VLOOKUP(A15,datosdeestudiantes,11,FALSE)),"",VLOOKUP(A15,datosdeestudiantes,11,FALSE))</f>
        <v>4.5999999999999996</v>
      </c>
      <c r="N15" s="7">
        <f t="shared" ref="N15:N33" si="2">IF(OR(M15="",$N$13=""),"",M15*$N$13)</f>
        <v>0.91999999999999993</v>
      </c>
      <c r="O15" s="6">
        <f>IF(ISERROR(VLOOKUP(A15,datosdeestudiantes,12,FALSE)),"",VLOOKUP(A15,datosdeestudiantes,12,FALSE))</f>
        <v>3.2</v>
      </c>
      <c r="P15" s="7">
        <f t="shared" ref="P15:P33" si="3">IF(OR(O15="",$P$13=""),"",O15*$P$13)</f>
        <v>0.64000000000000012</v>
      </c>
      <c r="Q15" s="8">
        <f>IF(ISERROR(VLOOKUP(A15,datosdeestudiantes,13,FALSE)),"",VLOOKUP(A15,datosdeestudiantes,13,FALSE))</f>
        <v>2.5</v>
      </c>
      <c r="R15" s="7">
        <f t="shared" ref="R15:R33" si="4">IF(OR(Q15="",$R$13=""),"",Q15*$R$13)</f>
        <v>0.25</v>
      </c>
      <c r="S15" s="8">
        <f>IF(ISERROR(VLOOKUP(A15,datosdeestudiantes,14,FALSE)),"",VLOOKUP(A15,datosdeestudiantes,14,FALSE))</f>
        <v>4.2</v>
      </c>
      <c r="T15" s="7">
        <f t="shared" ref="T15:T33" si="5">IF(OR(S15="",$T$13=""),"",S15*$T$13)</f>
        <v>0.42000000000000004</v>
      </c>
      <c r="U15" s="6">
        <f>IF(ISERROR(VLOOKUP(A15,datosdeestudiantes,15,FALSE)),"",VLOOKUP(A15,datosdeestudiantes,15,FALSE))</f>
        <v>4</v>
      </c>
      <c r="V15" s="7">
        <f t="shared" ref="V15:V33" si="6">IF(OR(U15="",$V$13=""),"",U15*$V$13)</f>
        <v>0.4</v>
      </c>
      <c r="W15" s="7">
        <f t="shared" ref="W15:W33" si="7">IF(OR(L15="",N15="",P15="",R15="",T15="",V15=""),"",SUM(V15,T15,R15,P15,N15,L15/6))</f>
        <v>2.81</v>
      </c>
      <c r="X15" s="14" t="str">
        <f t="shared" ref="X15:X33" si="8">IF(OR(W15=""),"",IF(W15&gt;=3,"gano","perdio"))</f>
        <v>perdio</v>
      </c>
    </row>
    <row r="16" spans="1:24" s="2" customFormat="1" ht="17.25" thickTop="1" thickBot="1" x14ac:dyDescent="0.3">
      <c r="A16" s="3">
        <v>3</v>
      </c>
      <c r="B16" s="3" t="str">
        <f>IF(ISBLANK(A16),"",IF(ISERROR(VLOOKUP(A16,datosdeestudiantes,2,FALSE)),"no existe",VLOOKUP(A16,datosdeestudiantes,2,FALSE)))</f>
        <v>CARLOS VERGARA</v>
      </c>
      <c r="C16" s="6">
        <f>IF(ISERROR(VLOOKUP(A16,datosdeestudiantes,3,FALSE)),"",VLOOKUP(A16,datosdeestudiantes,3,FALSE))</f>
        <v>4.5</v>
      </c>
      <c r="D16" s="6">
        <f>IF(ISERROR(VLOOKUP(A16,datosdeestudiantes,4,FALSE)),"",VLOOKUP(A16,datosdeestudiantes,4,FALSE))</f>
        <v>3.8</v>
      </c>
      <c r="E16" s="6">
        <f>IF(ISERROR(VLOOKUP(A16,datosdeestudiantes,5,FALSE)),"",VLOOKUP(A16,datosdeestudiantes,5,FALSE))</f>
        <v>4.2</v>
      </c>
      <c r="F16" s="6">
        <f>IF(ISERROR(VLOOKUP(A16,datosdeestudiantes,6,FALSE)),"",VLOOKUP(A16,datosdeestudiantes,6,FALSE))</f>
        <v>4</v>
      </c>
      <c r="G16" s="6">
        <f>IF(ISERROR(VLOOKUP(A16,datosdeestudiantes,7,FALSE)),"",VLOOKUP(A16,datosdeestudiantes,7,FALSE))</f>
        <v>5</v>
      </c>
      <c r="H16" s="6">
        <f>IF(ISERROR(VLOOKUP(A16,datosdeestudiantes,8,FALSE)),"",VLOOKUP(A16,datosdeestudiantes,8,FALSE))</f>
        <v>5</v>
      </c>
      <c r="I16" s="8">
        <f>IF(ISERROR(VLOOKUP(A16,datosdeestudiantes,9,FALSE)),"",VLOOKUP(A16,datosdeestudiantes,9,FALSE))</f>
        <v>5</v>
      </c>
      <c r="J16" s="8">
        <f>IF(ISERROR(VLOOKUP(A16,datosdeestudiantes,10,FALSE)),"",VLOOKUP(A16,datosdeestudiantes,10,FALSE))</f>
        <v>4.8</v>
      </c>
      <c r="K16" s="8">
        <f t="shared" si="0"/>
        <v>4.5374999999999996</v>
      </c>
      <c r="L16" s="8">
        <f t="shared" si="1"/>
        <v>1.3612499999999998</v>
      </c>
      <c r="M16" s="6">
        <f>IF(ISERROR(VLOOKUP(A16,datosdeestudiantes,11,FALSE)),"",VLOOKUP(A16,datosdeestudiantes,11,FALSE))</f>
        <v>4.5</v>
      </c>
      <c r="N16" s="7">
        <f t="shared" si="2"/>
        <v>0.9</v>
      </c>
      <c r="O16" s="6">
        <f>IF(ISERROR(VLOOKUP(A16,datosdeestudiantes,12,FALSE)),"",VLOOKUP(A16,datosdeestudiantes,12,FALSE))</f>
        <v>4.5999999999999996</v>
      </c>
      <c r="P16" s="7">
        <f t="shared" si="3"/>
        <v>0.91999999999999993</v>
      </c>
      <c r="Q16" s="8">
        <f>IF(ISERROR(VLOOKUP(A16,datosdeestudiantes,13,FALSE)),"",VLOOKUP(A16,datosdeestudiantes,13,FALSE))</f>
        <v>3.8</v>
      </c>
      <c r="R16" s="7">
        <f t="shared" si="4"/>
        <v>0.38</v>
      </c>
      <c r="S16" s="8">
        <f>IF(ISERROR(VLOOKUP(A16,datosdeestudiantes,14,FALSE)),"",VLOOKUP(A16,datosdeestudiantes,14,FALSE))</f>
        <v>4.5</v>
      </c>
      <c r="T16" s="7">
        <f t="shared" si="5"/>
        <v>0.45</v>
      </c>
      <c r="U16" s="6">
        <f>IF(ISERROR(VLOOKUP(A16,datosdeestudiantes,15,FALSE)),"",VLOOKUP(A16,datosdeestudiantes,15,FALSE))</f>
        <v>4</v>
      </c>
      <c r="V16" s="7">
        <f t="shared" si="6"/>
        <v>0.4</v>
      </c>
      <c r="W16" s="7">
        <f t="shared" si="7"/>
        <v>3.276875</v>
      </c>
      <c r="X16" s="14" t="str">
        <f t="shared" si="8"/>
        <v>gano</v>
      </c>
    </row>
    <row r="17" spans="1:24" ht="17.25" thickTop="1" thickBot="1" x14ac:dyDescent="0.3">
      <c r="A17" s="3">
        <v>4</v>
      </c>
      <c r="B17" s="3" t="str">
        <f>IF(ISBLANK(A17),"",IF(ISERROR(VLOOKUP(A17,datosdeestudiantes,2,FALSE)),"no existe",VLOOKUP(A17,datosdeestudiantes,2,FALSE)))</f>
        <v>CESAR GUARIN</v>
      </c>
      <c r="C17" s="6">
        <f>IF(ISERROR(VLOOKUP(A17,datosdeestudiantes,3,FALSE)),"",VLOOKUP(A17,datosdeestudiantes,3,FALSE))</f>
        <v>3.5</v>
      </c>
      <c r="D17" s="6">
        <f>IF(ISERROR(VLOOKUP(A17,datosdeestudiantes,4,FALSE)),"",VLOOKUP(A17,datosdeestudiantes,4,FALSE))</f>
        <v>4</v>
      </c>
      <c r="E17" s="6">
        <f>IF(ISERROR(VLOOKUP(A17,datosdeestudiantes,5,FALSE)),"",VLOOKUP(A17,datosdeestudiantes,5,FALSE))</f>
        <v>4.8</v>
      </c>
      <c r="F17" s="6">
        <f>IF(ISERROR(VLOOKUP(A17,datosdeestudiantes,6,FALSE)),"",VLOOKUP(A17,datosdeestudiantes,6,FALSE))</f>
        <v>5</v>
      </c>
      <c r="G17" s="6">
        <f>IF(ISERROR(VLOOKUP(A17,datosdeestudiantes,7,FALSE)),"",VLOOKUP(A17,datosdeestudiantes,7,FALSE))</f>
        <v>2.5</v>
      </c>
      <c r="H17" s="6">
        <f>IF(ISERROR(VLOOKUP(A17,datosdeestudiantes,8,FALSE)),"",VLOOKUP(A17,datosdeestudiantes,8,FALSE))</f>
        <v>3.9</v>
      </c>
      <c r="I17" s="8">
        <f>IF(ISERROR(VLOOKUP(A17,datosdeestudiantes,9,FALSE)),"",VLOOKUP(A17,datosdeestudiantes,9,FALSE))</f>
        <v>3.5</v>
      </c>
      <c r="J17" s="8">
        <f>IF(ISERROR(VLOOKUP(A17,datosdeestudiantes,10,FALSE)),"",VLOOKUP(A17,datosdeestudiantes,10,FALSE))</f>
        <v>4.5</v>
      </c>
      <c r="K17" s="8">
        <f t="shared" si="0"/>
        <v>3.9624999999999999</v>
      </c>
      <c r="L17" s="8">
        <f t="shared" si="1"/>
        <v>1.18875</v>
      </c>
      <c r="M17" s="6">
        <f>IF(ISERROR(VLOOKUP(A17,datosdeestudiantes,11,FALSE)),"",VLOOKUP(A17,datosdeestudiantes,11,FALSE))</f>
        <v>2.9</v>
      </c>
      <c r="N17" s="7">
        <f t="shared" si="2"/>
        <v>0.57999999999999996</v>
      </c>
      <c r="O17" s="6">
        <f>IF(ISERROR(VLOOKUP(A17,datosdeestudiantes,12,FALSE)),"",VLOOKUP(A17,datosdeestudiantes,12,FALSE))</f>
        <v>3</v>
      </c>
      <c r="P17" s="7">
        <f t="shared" si="3"/>
        <v>0.60000000000000009</v>
      </c>
      <c r="Q17" s="8">
        <f>IF(ISERROR(VLOOKUP(A17,datosdeestudiantes,13,FALSE)),"",VLOOKUP(A17,datosdeestudiantes,13,FALSE))</f>
        <v>4.5</v>
      </c>
      <c r="R17" s="7">
        <f t="shared" si="4"/>
        <v>0.45</v>
      </c>
      <c r="S17" s="8">
        <f>IF(ISERROR(VLOOKUP(A17,datosdeestudiantes,14,FALSE)),"",VLOOKUP(A17,datosdeestudiantes,14,FALSE))</f>
        <v>1</v>
      </c>
      <c r="T17" s="7">
        <f t="shared" si="5"/>
        <v>0.1</v>
      </c>
      <c r="U17" s="6">
        <f>IF(ISERROR(VLOOKUP(A17,datosdeestudiantes,15,FALSE)),"",VLOOKUP(A17,datosdeestudiantes,15,FALSE))</f>
        <v>3.5</v>
      </c>
      <c r="V17" s="7">
        <f t="shared" si="6"/>
        <v>0.35000000000000003</v>
      </c>
      <c r="W17" s="7">
        <f t="shared" si="7"/>
        <v>2.2781250000000002</v>
      </c>
      <c r="X17" s="14" t="str">
        <f t="shared" si="8"/>
        <v>perdio</v>
      </c>
    </row>
    <row r="18" spans="1:24" ht="17.25" thickTop="1" thickBot="1" x14ac:dyDescent="0.3">
      <c r="A18" s="3">
        <v>5</v>
      </c>
      <c r="B18" s="3" t="str">
        <f>IF(ISBLANK(A18),"",IF(ISERROR(VLOOKUP(A18,datosdeestudiantes,2,FALSE)),"no existe",VLOOKUP(A18,datosdeestudiantes,2,FALSE)))</f>
        <v>CLAUDIA MONTES</v>
      </c>
      <c r="C18" s="6">
        <f>IF(ISERROR(VLOOKUP(A18,datosdeestudiantes,3,FALSE)),"",VLOOKUP(A18,datosdeestudiantes,3,FALSE))</f>
        <v>5</v>
      </c>
      <c r="D18" s="6">
        <f>IF(ISERROR(VLOOKUP(A18,datosdeestudiantes,4,FALSE)),"",VLOOKUP(A18,datosdeestudiantes,4,FALSE))</f>
        <v>3.9</v>
      </c>
      <c r="E18" s="6">
        <f>IF(ISERROR(VLOOKUP(A18,datosdeestudiantes,5,FALSE)),"",VLOOKUP(A18,datosdeestudiantes,5,FALSE))</f>
        <v>5</v>
      </c>
      <c r="F18" s="6">
        <f>IF(ISERROR(VLOOKUP(A18,datosdeestudiantes,6,FALSE)),"",VLOOKUP(A18,datosdeestudiantes,6,FALSE))</f>
        <v>4.8</v>
      </c>
      <c r="G18" s="6">
        <f>IF(ISERROR(VLOOKUP(A18,datosdeestudiantes,7,FALSE)),"",VLOOKUP(A18,datosdeestudiantes,7,FALSE))</f>
        <v>4.3</v>
      </c>
      <c r="H18" s="6">
        <f>IF(ISERROR(VLOOKUP(A18,datosdeestudiantes,8,FALSE)),"",VLOOKUP(A18,datosdeestudiantes,8,FALSE))</f>
        <v>0</v>
      </c>
      <c r="I18" s="8">
        <f>IF(ISERROR(VLOOKUP(A18,datosdeestudiantes,9,FALSE)),"",VLOOKUP(A18,datosdeestudiantes,9,FALSE))</f>
        <v>2.2999999999999998</v>
      </c>
      <c r="J18" s="8">
        <f>IF(ISERROR(VLOOKUP(A18,datosdeestudiantes,10,FALSE)),"",VLOOKUP(A18,datosdeestudiantes,10,FALSE))</f>
        <v>5</v>
      </c>
      <c r="K18" s="8">
        <f t="shared" si="0"/>
        <v>3.7875000000000001</v>
      </c>
      <c r="L18" s="8">
        <f t="shared" si="1"/>
        <v>1.13625</v>
      </c>
      <c r="M18" s="6">
        <f>IF(ISERROR(VLOOKUP(A18,datosdeestudiantes,11,FALSE)),"",VLOOKUP(A18,datosdeestudiantes,11,FALSE))</f>
        <v>3.2</v>
      </c>
      <c r="N18" s="7">
        <f t="shared" si="2"/>
        <v>0.64000000000000012</v>
      </c>
      <c r="O18" s="6">
        <f>IF(ISERROR(VLOOKUP(A18,datosdeestudiantes,12,FALSE)),"",VLOOKUP(A18,datosdeestudiantes,12,FALSE))</f>
        <v>5</v>
      </c>
      <c r="P18" s="7">
        <f t="shared" si="3"/>
        <v>1</v>
      </c>
      <c r="Q18" s="8">
        <f>IF(ISERROR(VLOOKUP(A18,datosdeestudiantes,13,FALSE)),"",VLOOKUP(A18,datosdeestudiantes,13,FALSE))</f>
        <v>4.5</v>
      </c>
      <c r="R18" s="7">
        <f t="shared" si="4"/>
        <v>0.45</v>
      </c>
      <c r="S18" s="8">
        <f>IF(ISERROR(VLOOKUP(A18,datosdeestudiantes,14,FALSE)),"",VLOOKUP(A18,datosdeestudiantes,14,FALSE))</f>
        <v>5</v>
      </c>
      <c r="T18" s="7">
        <f t="shared" si="5"/>
        <v>0.5</v>
      </c>
      <c r="U18" s="6">
        <f>IF(ISERROR(VLOOKUP(A18,datosdeestudiantes,15,FALSE)),"",VLOOKUP(A18,datosdeestudiantes,15,FALSE))</f>
        <v>3</v>
      </c>
      <c r="V18" s="7">
        <f t="shared" si="6"/>
        <v>0.30000000000000004</v>
      </c>
      <c r="W18" s="7">
        <f t="shared" si="7"/>
        <v>3.0793750000000002</v>
      </c>
      <c r="X18" s="14" t="str">
        <f t="shared" si="8"/>
        <v>gano</v>
      </c>
    </row>
    <row r="19" spans="1:24" ht="17.25" thickTop="1" thickBot="1" x14ac:dyDescent="0.3">
      <c r="A19" s="3">
        <v>6</v>
      </c>
      <c r="B19" s="3" t="str">
        <f>IF(ISBLANK(A19),"",IF(ISERROR(VLOOKUP(A19,datosdeestudiantes,2,FALSE)),"no existe",VLOOKUP(A19,datosdeestudiantes,2,FALSE)))</f>
        <v>DEISY BUSTAMANTE</v>
      </c>
      <c r="C19" s="6">
        <f>IF(ISERROR(VLOOKUP(A19,datosdeestudiantes,3,FALSE)),"",VLOOKUP(A19,datosdeestudiantes,3,FALSE))</f>
        <v>3.2</v>
      </c>
      <c r="D19" s="6">
        <f>IF(ISERROR(VLOOKUP(A19,datosdeestudiantes,4,FALSE)),"",VLOOKUP(A19,datosdeestudiantes,4,FALSE))</f>
        <v>2.4</v>
      </c>
      <c r="E19" s="6">
        <f>IF(ISERROR(VLOOKUP(A19,datosdeestudiantes,5,FALSE)),"",VLOOKUP(A19,datosdeestudiantes,5,FALSE))</f>
        <v>3.5</v>
      </c>
      <c r="F19" s="6">
        <f>IF(ISERROR(VLOOKUP(A19,datosdeestudiantes,6,FALSE)),"",VLOOKUP(A19,datosdeestudiantes,6,FALSE))</f>
        <v>4.5</v>
      </c>
      <c r="G19" s="6">
        <f>IF(ISERROR(VLOOKUP(A19,datosdeestudiantes,7,FALSE)),"",VLOOKUP(A19,datosdeestudiantes,7,FALSE))</f>
        <v>4.5</v>
      </c>
      <c r="H19" s="6">
        <f>IF(ISERROR(VLOOKUP(A19,datosdeestudiantes,8,FALSE)),"",VLOOKUP(A19,datosdeestudiantes,8,FALSE))</f>
        <v>5</v>
      </c>
      <c r="I19" s="8">
        <f>IF(ISERROR(VLOOKUP(A19,datosdeestudiantes,9,FALSE)),"",VLOOKUP(A19,datosdeestudiantes,9,FALSE))</f>
        <v>2.9</v>
      </c>
      <c r="J19" s="8">
        <f>IF(ISERROR(VLOOKUP(A19,datosdeestudiantes,10,FALSE)),"",VLOOKUP(A19,datosdeestudiantes,10,FALSE))</f>
        <v>1</v>
      </c>
      <c r="K19" s="8">
        <f t="shared" si="0"/>
        <v>3.375</v>
      </c>
      <c r="L19" s="8">
        <f t="shared" si="1"/>
        <v>1.0125</v>
      </c>
      <c r="M19" s="6">
        <f>IF(ISERROR(VLOOKUP(A19,datosdeestudiantes,11,FALSE)),"",VLOOKUP(A19,datosdeestudiantes,11,FALSE))</f>
        <v>4.9000000000000004</v>
      </c>
      <c r="N19" s="7">
        <f t="shared" si="2"/>
        <v>0.98000000000000009</v>
      </c>
      <c r="O19" s="6">
        <f>IF(ISERROR(VLOOKUP(A19,datosdeestudiantes,12,FALSE)),"",VLOOKUP(A19,datosdeestudiantes,12,FALSE))</f>
        <v>4.3</v>
      </c>
      <c r="P19" s="7">
        <f t="shared" si="3"/>
        <v>0.86</v>
      </c>
      <c r="Q19" s="8">
        <f>IF(ISERROR(VLOOKUP(A19,datosdeestudiantes,13,FALSE)),"",VLOOKUP(A19,datosdeestudiantes,13,FALSE))</f>
        <v>4.5</v>
      </c>
      <c r="R19" s="7">
        <f t="shared" si="4"/>
        <v>0.45</v>
      </c>
      <c r="S19" s="8">
        <f>IF(ISERROR(VLOOKUP(A19,datosdeestudiantes,14,FALSE)),"",VLOOKUP(A19,datosdeestudiantes,14,FALSE))</f>
        <v>5</v>
      </c>
      <c r="T19" s="7">
        <f t="shared" si="5"/>
        <v>0.5</v>
      </c>
      <c r="U19" s="6">
        <f>IF(ISERROR(VLOOKUP(A19,datosdeestudiantes,15,FALSE)),"",VLOOKUP(A19,datosdeestudiantes,15,FALSE))</f>
        <v>3.5</v>
      </c>
      <c r="V19" s="7">
        <f t="shared" si="6"/>
        <v>0.35000000000000003</v>
      </c>
      <c r="W19" s="7">
        <f t="shared" si="7"/>
        <v>3.3087500000000003</v>
      </c>
      <c r="X19" s="14" t="str">
        <f t="shared" si="8"/>
        <v>gano</v>
      </c>
    </row>
    <row r="20" spans="1:24" ht="17.25" thickTop="1" thickBot="1" x14ac:dyDescent="0.3">
      <c r="A20" s="3">
        <v>7</v>
      </c>
      <c r="B20" s="3" t="str">
        <f>IF(ISBLANK(A20),"",IF(ISERROR(VLOOKUP(A20,datosdeestudiantes,2,FALSE)),"no existe",VLOOKUP(A20,datosdeestudiantes,2,FALSE)))</f>
        <v>DEISY HERRERA</v>
      </c>
      <c r="C20" s="6">
        <f>IF(ISERROR(VLOOKUP(A20,datosdeestudiantes,3,FALSE)),"",VLOOKUP(A20,datosdeestudiantes,3,FALSE))</f>
        <v>5</v>
      </c>
      <c r="D20" s="6">
        <f>IF(ISERROR(VLOOKUP(A20,datosdeestudiantes,4,FALSE)),"",VLOOKUP(A20,datosdeestudiantes,4,FALSE))</f>
        <v>5</v>
      </c>
      <c r="E20" s="6">
        <f>IF(ISERROR(VLOOKUP(A20,datosdeestudiantes,5,FALSE)),"",VLOOKUP(A20,datosdeestudiantes,5,FALSE))</f>
        <v>2.2999999999999998</v>
      </c>
      <c r="F20" s="6">
        <f>IF(ISERROR(VLOOKUP(A20,datosdeestudiantes,6,FALSE)),"",VLOOKUP(A20,datosdeestudiantes,6,FALSE))</f>
        <v>5</v>
      </c>
      <c r="G20" s="6">
        <f>IF(ISERROR(VLOOKUP(A20,datosdeestudiantes,7,FALSE)),"",VLOOKUP(A20,datosdeestudiantes,7,FALSE))</f>
        <v>3.8</v>
      </c>
      <c r="H20" s="6">
        <f>IF(ISERROR(VLOOKUP(A20,datosdeestudiantes,8,FALSE)),"",VLOOKUP(A20,datosdeestudiantes,8,FALSE))</f>
        <v>4.8</v>
      </c>
      <c r="I20" s="8">
        <f>IF(ISERROR(VLOOKUP(A20,datosdeestudiantes,9,FALSE)),"",VLOOKUP(A20,datosdeestudiantes,9,FALSE))</f>
        <v>4.5999999999999996</v>
      </c>
      <c r="J20" s="8">
        <f>IF(ISERROR(VLOOKUP(A20,datosdeestudiantes,10,FALSE)),"",VLOOKUP(A20,datosdeestudiantes,10,FALSE))</f>
        <v>4.5</v>
      </c>
      <c r="K20" s="8">
        <f t="shared" si="0"/>
        <v>4.375</v>
      </c>
      <c r="L20" s="8">
        <f t="shared" si="1"/>
        <v>1.3125</v>
      </c>
      <c r="M20" s="6">
        <f>IF(ISERROR(VLOOKUP(A20,datosdeestudiantes,11,FALSE)),"",VLOOKUP(A20,datosdeestudiantes,11,FALSE))</f>
        <v>2</v>
      </c>
      <c r="N20" s="7">
        <f t="shared" si="2"/>
        <v>0.4</v>
      </c>
      <c r="O20" s="6">
        <f>IF(ISERROR(VLOOKUP(A20,datosdeestudiantes,12,FALSE)),"",VLOOKUP(A20,datosdeestudiantes,12,FALSE))</f>
        <v>5</v>
      </c>
      <c r="P20" s="7">
        <f t="shared" si="3"/>
        <v>1</v>
      </c>
      <c r="Q20" s="8">
        <f>IF(ISERROR(VLOOKUP(A20,datosdeestudiantes,13,FALSE)),"",VLOOKUP(A20,datosdeestudiantes,13,FALSE))</f>
        <v>3.9</v>
      </c>
      <c r="R20" s="7">
        <f t="shared" si="4"/>
        <v>0.39</v>
      </c>
      <c r="S20" s="8">
        <f>IF(ISERROR(VLOOKUP(A20,datosdeestudiantes,14,FALSE)),"",VLOOKUP(A20,datosdeestudiantes,14,FALSE))</f>
        <v>2</v>
      </c>
      <c r="T20" s="7">
        <f t="shared" si="5"/>
        <v>0.2</v>
      </c>
      <c r="U20" s="6">
        <f>IF(ISERROR(VLOOKUP(A20,datosdeestudiantes,15,FALSE)),"",VLOOKUP(A20,datosdeestudiantes,15,FALSE))</f>
        <v>4.5</v>
      </c>
      <c r="V20" s="7">
        <f t="shared" si="6"/>
        <v>0.45</v>
      </c>
      <c r="W20" s="7">
        <f t="shared" si="7"/>
        <v>2.6587499999999999</v>
      </c>
      <c r="X20" s="14" t="str">
        <f t="shared" si="8"/>
        <v>perdio</v>
      </c>
    </row>
    <row r="21" spans="1:24" ht="17.25" thickTop="1" thickBot="1" x14ac:dyDescent="0.3">
      <c r="A21" s="3">
        <v>8</v>
      </c>
      <c r="B21" s="3" t="str">
        <f>IF(ISBLANK(A21),"",IF(ISERROR(VLOOKUP(A21,datosdeestudiantes,2,FALSE)),"no existe",VLOOKUP(A21,datosdeestudiantes,2,FALSE)))</f>
        <v>DIANA VALENCIA</v>
      </c>
      <c r="C21" s="6">
        <f>IF(ISERROR(VLOOKUP(A21,datosdeestudiantes,3,FALSE)),"",VLOOKUP(A21,datosdeestudiantes,3,FALSE))</f>
        <v>2.8</v>
      </c>
      <c r="D21" s="6">
        <f>IF(ISERROR(VLOOKUP(A21,datosdeestudiantes,4,FALSE)),"",VLOOKUP(A21,datosdeestudiantes,4,FALSE))</f>
        <v>2.2999999999999998</v>
      </c>
      <c r="E21" s="6">
        <f>IF(ISERROR(VLOOKUP(A21,datosdeestudiantes,5,FALSE)),"",VLOOKUP(A21,datosdeestudiantes,5,FALSE))</f>
        <v>2.9</v>
      </c>
      <c r="F21" s="6">
        <f>IF(ISERROR(VLOOKUP(A21,datosdeestudiantes,6,FALSE)),"",VLOOKUP(A21,datosdeestudiantes,6,FALSE))</f>
        <v>1.9</v>
      </c>
      <c r="G21" s="6">
        <f>IF(ISERROR(VLOOKUP(A21,datosdeestudiantes,7,FALSE)),"",VLOOKUP(A21,datosdeestudiantes,7,FALSE))</f>
        <v>0</v>
      </c>
      <c r="H21" s="6">
        <f>IF(ISERROR(VLOOKUP(A21,datosdeestudiantes,8,FALSE)),"",VLOOKUP(A21,datosdeestudiantes,8,FALSE))</f>
        <v>1.6</v>
      </c>
      <c r="I21" s="8">
        <f>IF(ISERROR(VLOOKUP(A21,datosdeestudiantes,9,FALSE)),"",VLOOKUP(A21,datosdeestudiantes,9,FALSE))</f>
        <v>1</v>
      </c>
      <c r="J21" s="8">
        <f>IF(ISERROR(VLOOKUP(A21,datosdeestudiantes,10,FALSE)),"",VLOOKUP(A21,datosdeestudiantes,10,FALSE))</f>
        <v>1.8</v>
      </c>
      <c r="K21" s="8">
        <f t="shared" si="0"/>
        <v>1.7875000000000001</v>
      </c>
      <c r="L21" s="8">
        <f t="shared" si="1"/>
        <v>0.53625</v>
      </c>
      <c r="M21" s="6">
        <f>IF(ISERROR(VLOOKUP(A21,datosdeestudiantes,11,FALSE)),"",VLOOKUP(A21,datosdeestudiantes,11,FALSE))</f>
        <v>3</v>
      </c>
      <c r="N21" s="7">
        <f t="shared" si="2"/>
        <v>0.60000000000000009</v>
      </c>
      <c r="O21" s="6">
        <f>IF(ISERROR(VLOOKUP(A21,datosdeestudiantes,12,FALSE)),"",VLOOKUP(A21,datosdeestudiantes,12,FALSE))</f>
        <v>3.9</v>
      </c>
      <c r="P21" s="7">
        <f t="shared" si="3"/>
        <v>0.78</v>
      </c>
      <c r="Q21" s="8">
        <f>IF(ISERROR(VLOOKUP(A21,datosdeestudiantes,13,FALSE)),"",VLOOKUP(A21,datosdeestudiantes,13,FALSE))</f>
        <v>3</v>
      </c>
      <c r="R21" s="7">
        <f t="shared" si="4"/>
        <v>0.30000000000000004</v>
      </c>
      <c r="S21" s="8">
        <f>IF(ISERROR(VLOOKUP(A21,datosdeestudiantes,14,FALSE)),"",VLOOKUP(A21,datosdeestudiantes,14,FALSE))</f>
        <v>3.5</v>
      </c>
      <c r="T21" s="7">
        <f t="shared" si="5"/>
        <v>0.35000000000000003</v>
      </c>
      <c r="U21" s="6">
        <f>IF(ISERROR(VLOOKUP(A21,datosdeestudiantes,15,FALSE)),"",VLOOKUP(A21,datosdeestudiantes,15,FALSE))</f>
        <v>4.2</v>
      </c>
      <c r="V21" s="7">
        <f t="shared" si="6"/>
        <v>0.42000000000000004</v>
      </c>
      <c r="W21" s="7">
        <f t="shared" si="7"/>
        <v>2.5393750000000002</v>
      </c>
      <c r="X21" s="14" t="str">
        <f t="shared" si="8"/>
        <v>perdio</v>
      </c>
    </row>
    <row r="22" spans="1:24" ht="17.25" thickTop="1" thickBot="1" x14ac:dyDescent="0.3">
      <c r="A22" s="3">
        <v>9</v>
      </c>
      <c r="B22" s="3" t="str">
        <f>IF(ISBLANK(A22),"",IF(ISERROR(VLOOKUP(A22,datosdeestudiantes,2,FALSE)),"no existe",VLOOKUP(A22,datosdeestudiantes,2,FALSE)))</f>
        <v>DIEGO GONZALEZ</v>
      </c>
      <c r="C22" s="6">
        <f>IF(ISERROR(VLOOKUP(A22,datosdeestudiantes,3,FALSE)),"",VLOOKUP(A22,datosdeestudiantes,3,FALSE))</f>
        <v>0</v>
      </c>
      <c r="D22" s="6">
        <f>IF(ISERROR(VLOOKUP(A22,datosdeestudiantes,4,FALSE)),"",VLOOKUP(A22,datosdeestudiantes,4,FALSE))</f>
        <v>3.9</v>
      </c>
      <c r="E22" s="6">
        <f>IF(ISERROR(VLOOKUP(A22,datosdeestudiantes,5,FALSE)),"",VLOOKUP(A22,datosdeestudiantes,5,FALSE))</f>
        <v>4.2</v>
      </c>
      <c r="F22" s="6">
        <f>IF(ISERROR(VLOOKUP(A22,datosdeestudiantes,6,FALSE)),"",VLOOKUP(A22,datosdeestudiantes,6,FALSE))</f>
        <v>4</v>
      </c>
      <c r="G22" s="6">
        <f>IF(ISERROR(VLOOKUP(A22,datosdeestudiantes,7,FALSE)),"",VLOOKUP(A22,datosdeestudiantes,7,FALSE))</f>
        <v>1</v>
      </c>
      <c r="H22" s="6">
        <f>IF(ISERROR(VLOOKUP(A22,datosdeestudiantes,8,FALSE)),"",VLOOKUP(A22,datosdeestudiantes,8,FALSE))</f>
        <v>5</v>
      </c>
      <c r="I22" s="8">
        <f>IF(ISERROR(VLOOKUP(A22,datosdeestudiantes,9,FALSE)),"",VLOOKUP(A22,datosdeestudiantes,9,FALSE))</f>
        <v>3.2</v>
      </c>
      <c r="J22" s="8">
        <f>IF(ISERROR(VLOOKUP(A22,datosdeestudiantes,10,FALSE)),"",VLOOKUP(A22,datosdeestudiantes,10,FALSE))</f>
        <v>2.5</v>
      </c>
      <c r="K22" s="8">
        <f t="shared" si="0"/>
        <v>2.9750000000000001</v>
      </c>
      <c r="L22" s="8">
        <f t="shared" si="1"/>
        <v>0.89249999999999996</v>
      </c>
      <c r="M22" s="6">
        <f>IF(ISERROR(VLOOKUP(A22,datosdeestudiantes,11,FALSE)),"",VLOOKUP(A22,datosdeestudiantes,11,FALSE))</f>
        <v>2.5</v>
      </c>
      <c r="N22" s="7">
        <f t="shared" si="2"/>
        <v>0.5</v>
      </c>
      <c r="O22" s="6">
        <f>IF(ISERROR(VLOOKUP(A22,datosdeestudiantes,12,FALSE)),"",VLOOKUP(A22,datosdeestudiantes,12,FALSE))</f>
        <v>1.3</v>
      </c>
      <c r="P22" s="7">
        <f t="shared" si="3"/>
        <v>0.26</v>
      </c>
      <c r="Q22" s="8">
        <f>IF(ISERROR(VLOOKUP(A22,datosdeestudiantes,13,FALSE)),"",VLOOKUP(A22,datosdeestudiantes,13,FALSE))</f>
        <v>3.1</v>
      </c>
      <c r="R22" s="7">
        <f t="shared" si="4"/>
        <v>0.31000000000000005</v>
      </c>
      <c r="S22" s="8">
        <f>IF(ISERROR(VLOOKUP(A22,datosdeestudiantes,14,FALSE)),"",VLOOKUP(A22,datosdeestudiantes,14,FALSE))</f>
        <v>2.2999999999999998</v>
      </c>
      <c r="T22" s="7">
        <f t="shared" si="5"/>
        <v>0.22999999999999998</v>
      </c>
      <c r="U22" s="6">
        <f>IF(ISERROR(VLOOKUP(A22,datosdeestudiantes,15,FALSE)),"",VLOOKUP(A22,datosdeestudiantes,15,FALSE))</f>
        <v>2.2000000000000002</v>
      </c>
      <c r="V22" s="7">
        <f t="shared" si="6"/>
        <v>0.22000000000000003</v>
      </c>
      <c r="W22" s="7">
        <f t="shared" si="7"/>
        <v>1.66875</v>
      </c>
      <c r="X22" s="14" t="str">
        <f t="shared" si="8"/>
        <v>perdio</v>
      </c>
    </row>
    <row r="23" spans="1:24" ht="17.25" thickTop="1" thickBot="1" x14ac:dyDescent="0.3">
      <c r="A23" s="3">
        <v>10</v>
      </c>
      <c r="B23" s="3" t="str">
        <f>IF(ISBLANK(A23),"",IF(ISERROR(VLOOKUP(A23,datosdeestudiantes,2,FALSE)),"no existe",VLOOKUP(A23,datosdeestudiantes,2,FALSE)))</f>
        <v>ELEANY TRUJILLO</v>
      </c>
      <c r="C23" s="6">
        <f>IF(ISERROR(VLOOKUP(A23,datosdeestudiantes,3,FALSE)),"",VLOOKUP(A23,datosdeestudiantes,3,FALSE))</f>
        <v>3</v>
      </c>
      <c r="D23" s="6">
        <f>IF(ISERROR(VLOOKUP(A23,datosdeestudiantes,4,FALSE)),"",VLOOKUP(A23,datosdeestudiantes,4,FALSE))</f>
        <v>4.9000000000000004</v>
      </c>
      <c r="E23" s="6">
        <f>IF(ISERROR(VLOOKUP(A23,datosdeestudiantes,5,FALSE)),"",VLOOKUP(A23,datosdeestudiantes,5,FALSE))</f>
        <v>4.5</v>
      </c>
      <c r="F23" s="6">
        <f>IF(ISERROR(VLOOKUP(A23,datosdeestudiantes,6,FALSE)),"",VLOOKUP(A23,datosdeestudiantes,6,FALSE))</f>
        <v>5</v>
      </c>
      <c r="G23" s="6">
        <f>IF(ISERROR(VLOOKUP(A23,datosdeestudiantes,7,FALSE)),"",VLOOKUP(A23,datosdeestudiantes,7,FALSE))</f>
        <v>3.5</v>
      </c>
      <c r="H23" s="6">
        <f>IF(ISERROR(VLOOKUP(A23,datosdeestudiantes,8,FALSE)),"",VLOOKUP(A23,datosdeestudiantes,8,FALSE))</f>
        <v>4.3</v>
      </c>
      <c r="I23" s="8">
        <f>IF(ISERROR(VLOOKUP(A23,datosdeestudiantes,9,FALSE)),"",VLOOKUP(A23,datosdeestudiantes,9,FALSE))</f>
        <v>5</v>
      </c>
      <c r="J23" s="8">
        <f>IF(ISERROR(VLOOKUP(A23,datosdeestudiantes,10,FALSE)),"",VLOOKUP(A23,datosdeestudiantes,10,FALSE))</f>
        <v>4.8</v>
      </c>
      <c r="K23" s="8">
        <f t="shared" si="0"/>
        <v>4.375</v>
      </c>
      <c r="L23" s="8">
        <f t="shared" si="1"/>
        <v>1.3125</v>
      </c>
      <c r="M23" s="6">
        <f>IF(ISERROR(VLOOKUP(A23,datosdeestudiantes,11,FALSE)),"",VLOOKUP(A23,datosdeestudiantes,11,FALSE))</f>
        <v>3.8</v>
      </c>
      <c r="N23" s="7">
        <f t="shared" si="2"/>
        <v>0.76</v>
      </c>
      <c r="O23" s="6">
        <f>IF(ISERROR(VLOOKUP(A23,datosdeestudiantes,12,FALSE)),"",VLOOKUP(A23,datosdeestudiantes,12,FALSE))</f>
        <v>5</v>
      </c>
      <c r="P23" s="7">
        <f t="shared" si="3"/>
        <v>1</v>
      </c>
      <c r="Q23" s="8">
        <f>IF(ISERROR(VLOOKUP(A23,datosdeestudiantes,13,FALSE)),"",VLOOKUP(A23,datosdeestudiantes,13,FALSE))</f>
        <v>5</v>
      </c>
      <c r="R23" s="7">
        <f t="shared" si="4"/>
        <v>0.5</v>
      </c>
      <c r="S23" s="8">
        <f>IF(ISERROR(VLOOKUP(A23,datosdeestudiantes,14,FALSE)),"",VLOOKUP(A23,datosdeestudiantes,14,FALSE))</f>
        <v>4.8</v>
      </c>
      <c r="T23" s="7">
        <f t="shared" si="5"/>
        <v>0.48</v>
      </c>
      <c r="U23" s="6">
        <f>IF(ISERROR(VLOOKUP(A23,datosdeestudiantes,15,FALSE)),"",VLOOKUP(A23,datosdeestudiantes,15,FALSE))</f>
        <v>4.5</v>
      </c>
      <c r="V23" s="7">
        <f t="shared" si="6"/>
        <v>0.45</v>
      </c>
      <c r="W23" s="7">
        <f t="shared" si="7"/>
        <v>3.4087499999999995</v>
      </c>
      <c r="X23" s="14" t="str">
        <f t="shared" si="8"/>
        <v>gano</v>
      </c>
    </row>
    <row r="24" spans="1:24" ht="17.25" thickTop="1" thickBot="1" x14ac:dyDescent="0.3">
      <c r="A24" s="3">
        <v>11</v>
      </c>
      <c r="B24" s="3" t="str">
        <f>IF(ISBLANK(A24),"",IF(ISERROR(VLOOKUP(A24,datosdeestudiantes,2,FALSE)),"no existe",VLOOKUP(A24,datosdeestudiantes,2,FALSE)))</f>
        <v>FREDY MONTES</v>
      </c>
      <c r="C24" s="6">
        <f>IF(ISERROR(VLOOKUP(A24,datosdeestudiantes,3,FALSE)),"",VLOOKUP(A24,datosdeestudiantes,3,FALSE))</f>
        <v>0.9</v>
      </c>
      <c r="D24" s="6">
        <f>IF(ISERROR(VLOOKUP(A24,datosdeestudiantes,4,FALSE)),"",VLOOKUP(A24,datosdeestudiantes,4,FALSE))</f>
        <v>4.8</v>
      </c>
      <c r="E24" s="6">
        <f>IF(ISERROR(VLOOKUP(A24,datosdeestudiantes,5,FALSE)),"",VLOOKUP(A24,datosdeestudiantes,5,FALSE))</f>
        <v>4.9000000000000004</v>
      </c>
      <c r="F24" s="6">
        <f>IF(ISERROR(VLOOKUP(A24,datosdeestudiantes,6,FALSE)),"",VLOOKUP(A24,datosdeestudiantes,6,FALSE))</f>
        <v>3.6</v>
      </c>
      <c r="G24" s="6">
        <f>IF(ISERROR(VLOOKUP(A24,datosdeestudiantes,7,FALSE)),"",VLOOKUP(A24,datosdeestudiantes,7,FALSE))</f>
        <v>5</v>
      </c>
      <c r="H24" s="6">
        <f>IF(ISERROR(VLOOKUP(A24,datosdeestudiantes,8,FALSE)),"",VLOOKUP(A24,datosdeestudiantes,8,FALSE))</f>
        <v>3.5</v>
      </c>
      <c r="I24" s="8">
        <f>IF(ISERROR(VLOOKUP(A24,datosdeestudiantes,9,FALSE)),"",VLOOKUP(A24,datosdeestudiantes,9,FALSE))</f>
        <v>4.8</v>
      </c>
      <c r="J24" s="8">
        <f>IF(ISERROR(VLOOKUP(A24,datosdeestudiantes,10,FALSE)),"",VLOOKUP(A24,datosdeestudiantes,10,FALSE))</f>
        <v>4.5999999999999996</v>
      </c>
      <c r="K24" s="8">
        <f t="shared" si="0"/>
        <v>4.0125000000000002</v>
      </c>
      <c r="L24" s="8">
        <f t="shared" si="1"/>
        <v>1.2037500000000001</v>
      </c>
      <c r="M24" s="6">
        <f>IF(ISERROR(VLOOKUP(A24,datosdeestudiantes,11,FALSE)),"",VLOOKUP(A24,datosdeestudiantes,11,FALSE))</f>
        <v>4.5</v>
      </c>
      <c r="N24" s="7">
        <f t="shared" si="2"/>
        <v>0.9</v>
      </c>
      <c r="O24" s="6">
        <f>IF(ISERROR(VLOOKUP(A24,datosdeestudiantes,12,FALSE)),"",VLOOKUP(A24,datosdeestudiantes,12,FALSE))</f>
        <v>5</v>
      </c>
      <c r="P24" s="7">
        <f t="shared" si="3"/>
        <v>1</v>
      </c>
      <c r="Q24" s="8">
        <f>IF(ISERROR(VLOOKUP(A24,datosdeestudiantes,13,FALSE)),"",VLOOKUP(A24,datosdeestudiantes,13,FALSE))</f>
        <v>4.3</v>
      </c>
      <c r="R24" s="7">
        <f t="shared" si="4"/>
        <v>0.43</v>
      </c>
      <c r="S24" s="8">
        <f>IF(ISERROR(VLOOKUP(A24,datosdeestudiantes,14,FALSE)),"",VLOOKUP(A24,datosdeestudiantes,14,FALSE))</f>
        <v>4.5999999999999996</v>
      </c>
      <c r="T24" s="7">
        <f t="shared" si="5"/>
        <v>0.45999999999999996</v>
      </c>
      <c r="U24" s="6">
        <f>IF(ISERROR(VLOOKUP(A24,datosdeestudiantes,15,FALSE)),"",VLOOKUP(A24,datosdeestudiantes,15,FALSE))</f>
        <v>3</v>
      </c>
      <c r="V24" s="7">
        <f t="shared" si="6"/>
        <v>0.30000000000000004</v>
      </c>
      <c r="W24" s="7">
        <f t="shared" si="7"/>
        <v>3.2906249999999999</v>
      </c>
      <c r="X24" s="14" t="str">
        <f t="shared" si="8"/>
        <v>gano</v>
      </c>
    </row>
    <row r="25" spans="1:24" ht="17.25" thickTop="1" thickBot="1" x14ac:dyDescent="0.3">
      <c r="A25" s="3">
        <v>12</v>
      </c>
      <c r="B25" s="3" t="str">
        <f>IF(ISBLANK(A25),"",IF(ISERROR(VLOOKUP(A25,datosdeestudiantes,2,FALSE)),"no existe",VLOOKUP(A25,datosdeestudiantes,2,FALSE)))</f>
        <v>JHON TOBON</v>
      </c>
      <c r="C25" s="6">
        <f>IF(ISERROR(VLOOKUP(A25,datosdeestudiantes,3,FALSE)),"",VLOOKUP(A25,datosdeestudiantes,3,FALSE))</f>
        <v>1.2</v>
      </c>
      <c r="D25" s="6">
        <f>IF(ISERROR(VLOOKUP(A25,datosdeestudiantes,4,FALSE)),"",VLOOKUP(A25,datosdeestudiantes,4,FALSE))</f>
        <v>2.6</v>
      </c>
      <c r="E25" s="6">
        <f>IF(ISERROR(VLOOKUP(A25,datosdeestudiantes,5,FALSE)),"",VLOOKUP(A25,datosdeestudiantes,5,FALSE))</f>
        <v>5</v>
      </c>
      <c r="F25" s="6">
        <f>IF(ISERROR(VLOOKUP(A25,datosdeestudiantes,6,FALSE)),"",VLOOKUP(A25,datosdeestudiantes,6,FALSE))</f>
        <v>4.5</v>
      </c>
      <c r="G25" s="6">
        <f>IF(ISERROR(VLOOKUP(A25,datosdeestudiantes,7,FALSE)),"",VLOOKUP(A25,datosdeestudiantes,7,FALSE))</f>
        <v>5</v>
      </c>
      <c r="H25" s="6">
        <f>IF(ISERROR(VLOOKUP(A25,datosdeestudiantes,8,FALSE)),"",VLOOKUP(A25,datosdeestudiantes,8,FALSE))</f>
        <v>4.0999999999999996</v>
      </c>
      <c r="I25" s="8">
        <f>IF(ISERROR(VLOOKUP(A25,datosdeestudiantes,9,FALSE)),"",VLOOKUP(A25,datosdeestudiantes,9,FALSE))</f>
        <v>3.8</v>
      </c>
      <c r="J25" s="8">
        <f>IF(ISERROR(VLOOKUP(A25,datosdeestudiantes,10,FALSE)),"",VLOOKUP(A25,datosdeestudiantes,10,FALSE))</f>
        <v>2.2000000000000002</v>
      </c>
      <c r="K25" s="8">
        <f t="shared" si="0"/>
        <v>3.55</v>
      </c>
      <c r="L25" s="8">
        <f t="shared" si="1"/>
        <v>1.0649999999999999</v>
      </c>
      <c r="M25" s="6">
        <f>IF(ISERROR(VLOOKUP(A25,datosdeestudiantes,11,FALSE)),"",VLOOKUP(A25,datosdeestudiantes,11,FALSE))</f>
        <v>4.5</v>
      </c>
      <c r="N25" s="7">
        <f t="shared" si="2"/>
        <v>0.9</v>
      </c>
      <c r="O25" s="6">
        <f>IF(ISERROR(VLOOKUP(A25,datosdeestudiantes,12,FALSE)),"",VLOOKUP(A25,datosdeestudiantes,12,FALSE))</f>
        <v>4</v>
      </c>
      <c r="P25" s="7">
        <f t="shared" si="3"/>
        <v>0.8</v>
      </c>
      <c r="Q25" s="8">
        <f>IF(ISERROR(VLOOKUP(A25,datosdeestudiantes,13,FALSE)),"",VLOOKUP(A25,datosdeestudiantes,13,FALSE))</f>
        <v>3.5</v>
      </c>
      <c r="R25" s="7">
        <f t="shared" si="4"/>
        <v>0.35000000000000003</v>
      </c>
      <c r="S25" s="8">
        <f>IF(ISERROR(VLOOKUP(A25,datosdeestudiantes,14,FALSE)),"",VLOOKUP(A25,datosdeestudiantes,14,FALSE))</f>
        <v>4.8</v>
      </c>
      <c r="T25" s="7">
        <f t="shared" si="5"/>
        <v>0.48</v>
      </c>
      <c r="U25" s="6">
        <f>IF(ISERROR(VLOOKUP(A25,datosdeestudiantes,15,FALSE)),"",VLOOKUP(A25,datosdeestudiantes,15,FALSE))</f>
        <v>4.3</v>
      </c>
      <c r="V25" s="7">
        <f t="shared" si="6"/>
        <v>0.43</v>
      </c>
      <c r="W25" s="7">
        <f t="shared" si="7"/>
        <v>3.1375000000000002</v>
      </c>
      <c r="X25" s="14" t="str">
        <f t="shared" si="8"/>
        <v>gano</v>
      </c>
    </row>
    <row r="26" spans="1:24" ht="17.25" thickTop="1" thickBot="1" x14ac:dyDescent="0.3">
      <c r="A26" s="3">
        <v>13</v>
      </c>
      <c r="B26" s="3" t="str">
        <f>IF(ISBLANK(A26),"",IF(ISERROR(VLOOKUP(A26,datosdeestudiantes,2,FALSE)),"no existe",VLOOKUP(A26,datosdeestudiantes,2,FALSE)))</f>
        <v>JOSE CIFUENTES</v>
      </c>
      <c r="C26" s="6">
        <f>IF(ISERROR(VLOOKUP(A26,datosdeestudiantes,3,FALSE)),"",VLOOKUP(A26,datosdeestudiantes,3,FALSE))</f>
        <v>5</v>
      </c>
      <c r="D26" s="6">
        <f>IF(ISERROR(VLOOKUP(A26,datosdeestudiantes,4,FALSE)),"",VLOOKUP(A26,datosdeestudiantes,4,FALSE))</f>
        <v>5</v>
      </c>
      <c r="E26" s="6">
        <f>IF(ISERROR(VLOOKUP(A26,datosdeestudiantes,5,FALSE)),"",VLOOKUP(A26,datosdeestudiantes,5,FALSE))</f>
        <v>5</v>
      </c>
      <c r="F26" s="6">
        <f>IF(ISERROR(VLOOKUP(A26,datosdeestudiantes,6,FALSE)),"",VLOOKUP(A26,datosdeestudiantes,6,FALSE))</f>
        <v>2.9</v>
      </c>
      <c r="G26" s="6">
        <f>IF(ISERROR(VLOOKUP(A26,datosdeestudiantes,7,FALSE)),"",VLOOKUP(A26,datosdeestudiantes,7,FALSE))</f>
        <v>5</v>
      </c>
      <c r="H26" s="6">
        <f>IF(ISERROR(VLOOKUP(A26,datosdeestudiantes,8,FALSE)),"",VLOOKUP(A26,datosdeestudiantes,8,FALSE))</f>
        <v>3.8</v>
      </c>
      <c r="I26" s="8">
        <f>IF(ISERROR(VLOOKUP(A26,datosdeestudiantes,9,FALSE)),"",VLOOKUP(A26,datosdeestudiantes,9,FALSE))</f>
        <v>4.2</v>
      </c>
      <c r="J26" s="8">
        <f>IF(ISERROR(VLOOKUP(A26,datosdeestudiantes,10,FALSE)),"",VLOOKUP(A26,datosdeestudiantes,10,FALSE))</f>
        <v>4</v>
      </c>
      <c r="K26" s="8">
        <f t="shared" si="0"/>
        <v>4.3624999999999998</v>
      </c>
      <c r="L26" s="8">
        <f t="shared" si="1"/>
        <v>1.3087499999999999</v>
      </c>
      <c r="M26" s="6">
        <f>IF(ISERROR(VLOOKUP(A26,datosdeestudiantes,11,FALSE)),"",VLOOKUP(A26,datosdeestudiantes,11,FALSE))</f>
        <v>4.5</v>
      </c>
      <c r="N26" s="7">
        <f t="shared" si="2"/>
        <v>0.9</v>
      </c>
      <c r="O26" s="6">
        <f>IF(ISERROR(VLOOKUP(A26,datosdeestudiantes,12,FALSE)),"",VLOOKUP(A26,datosdeestudiantes,12,FALSE))</f>
        <v>4</v>
      </c>
      <c r="P26" s="7">
        <f t="shared" si="3"/>
        <v>0.8</v>
      </c>
      <c r="Q26" s="8">
        <f>IF(ISERROR(VLOOKUP(A26,datosdeestudiantes,13,FALSE)),"",VLOOKUP(A26,datosdeestudiantes,13,FALSE))</f>
        <v>4.0999999999999996</v>
      </c>
      <c r="R26" s="7">
        <f t="shared" si="4"/>
        <v>0.41</v>
      </c>
      <c r="S26" s="8">
        <f>IF(ISERROR(VLOOKUP(A26,datosdeestudiantes,14,FALSE)),"",VLOOKUP(A26,datosdeestudiantes,14,FALSE))</f>
        <v>3.1</v>
      </c>
      <c r="T26" s="7">
        <f t="shared" si="5"/>
        <v>0.31000000000000005</v>
      </c>
      <c r="U26" s="6">
        <f>IF(ISERROR(VLOOKUP(A26,datosdeestudiantes,15,FALSE)),"",VLOOKUP(A26,datosdeestudiantes,15,FALSE))</f>
        <v>4.5</v>
      </c>
      <c r="V26" s="7">
        <f t="shared" si="6"/>
        <v>0.45</v>
      </c>
      <c r="W26" s="7">
        <f t="shared" si="7"/>
        <v>3.0881250000000002</v>
      </c>
      <c r="X26" s="14" t="str">
        <f t="shared" si="8"/>
        <v>gano</v>
      </c>
    </row>
    <row r="27" spans="1:24" ht="17.25" thickTop="1" thickBot="1" x14ac:dyDescent="0.3">
      <c r="A27" s="3">
        <v>14</v>
      </c>
      <c r="B27" s="3" t="str">
        <f>IF(ISBLANK(A27),"",IF(ISERROR(VLOOKUP(A27,datosdeestudiantes,2,FALSE)),"no existe",VLOOKUP(A27,datosdeestudiantes,2,FALSE)))</f>
        <v>JOSE DAVID VERGARA</v>
      </c>
      <c r="C27" s="6">
        <f>IF(ISERROR(VLOOKUP(A27,datosdeestudiantes,3,FALSE)),"",VLOOKUP(A27,datosdeestudiantes,3,FALSE))</f>
        <v>5</v>
      </c>
      <c r="D27" s="6">
        <f>IF(ISERROR(VLOOKUP(A27,datosdeestudiantes,4,FALSE)),"",VLOOKUP(A27,datosdeestudiantes,4,FALSE))</f>
        <v>4.5</v>
      </c>
      <c r="E27" s="6">
        <f>IF(ISERROR(VLOOKUP(A27,datosdeestudiantes,5,FALSE)),"",VLOOKUP(A27,datosdeestudiantes,5,FALSE))</f>
        <v>5</v>
      </c>
      <c r="F27" s="6">
        <f>IF(ISERROR(VLOOKUP(A27,datosdeestudiantes,6,FALSE)),"",VLOOKUP(A27,datosdeestudiantes,6,FALSE))</f>
        <v>3.2</v>
      </c>
      <c r="G27" s="6">
        <f>IF(ISERROR(VLOOKUP(A27,datosdeestudiantes,7,FALSE)),"",VLOOKUP(A27,datosdeestudiantes,7,FALSE))</f>
        <v>4.5</v>
      </c>
      <c r="H27" s="6">
        <f>IF(ISERROR(VLOOKUP(A27,datosdeestudiantes,8,FALSE)),"",VLOOKUP(A27,datosdeestudiantes,8,FALSE))</f>
        <v>4</v>
      </c>
      <c r="I27" s="8">
        <f>IF(ISERROR(VLOOKUP(A27,datosdeestudiantes,9,FALSE)),"",VLOOKUP(A27,datosdeestudiantes,9,FALSE))</f>
        <v>4.8</v>
      </c>
      <c r="J27" s="8">
        <f>IF(ISERROR(VLOOKUP(A27,datosdeestudiantes,10,FALSE)),"",VLOOKUP(A27,datosdeestudiantes,10,FALSE))</f>
        <v>5</v>
      </c>
      <c r="K27" s="8">
        <f t="shared" si="0"/>
        <v>4.5</v>
      </c>
      <c r="L27" s="8">
        <f t="shared" si="1"/>
        <v>1.3499999999999999</v>
      </c>
      <c r="M27" s="6">
        <f>IF(ISERROR(VLOOKUP(A27,datosdeestudiantes,11,FALSE)),"",VLOOKUP(A27,datosdeestudiantes,11,FALSE))</f>
        <v>3.9</v>
      </c>
      <c r="N27" s="7">
        <f t="shared" si="2"/>
        <v>0.78</v>
      </c>
      <c r="O27" s="6">
        <f>IF(ISERROR(VLOOKUP(A27,datosdeestudiantes,12,FALSE)),"",VLOOKUP(A27,datosdeestudiantes,12,FALSE))</f>
        <v>3.6</v>
      </c>
      <c r="P27" s="7">
        <f t="shared" si="3"/>
        <v>0.72000000000000008</v>
      </c>
      <c r="Q27" s="8">
        <f>IF(ISERROR(VLOOKUP(A27,datosdeestudiantes,13,FALSE)),"",VLOOKUP(A27,datosdeestudiantes,13,FALSE))</f>
        <v>3.8</v>
      </c>
      <c r="R27" s="7">
        <f t="shared" si="4"/>
        <v>0.38</v>
      </c>
      <c r="S27" s="8">
        <f>IF(ISERROR(VLOOKUP(A27,datosdeestudiantes,14,FALSE)),"",VLOOKUP(A27,datosdeestudiantes,14,FALSE))</f>
        <v>5</v>
      </c>
      <c r="T27" s="7">
        <f t="shared" si="5"/>
        <v>0.5</v>
      </c>
      <c r="U27" s="6">
        <f>IF(ISERROR(VLOOKUP(A27,datosdeestudiantes,15,FALSE)),"",VLOOKUP(A27,datosdeestudiantes,15,FALSE))</f>
        <v>3</v>
      </c>
      <c r="V27" s="7">
        <f t="shared" si="6"/>
        <v>0.30000000000000004</v>
      </c>
      <c r="W27" s="7">
        <f t="shared" si="7"/>
        <v>2.9050000000000007</v>
      </c>
      <c r="X27" s="14" t="str">
        <f t="shared" si="8"/>
        <v>perdio</v>
      </c>
    </row>
    <row r="28" spans="1:24" ht="17.25" thickTop="1" thickBot="1" x14ac:dyDescent="0.3">
      <c r="A28" s="3">
        <v>15</v>
      </c>
      <c r="B28" s="3" t="str">
        <f>IF(ISBLANK(A28),"",IF(ISERROR(VLOOKUP(A28,datosdeestudiantes,2,FALSE)),"no existe",VLOOKUP(A28,datosdeestudiantes,2,FALSE)))</f>
        <v>LAURA GONZALEZ</v>
      </c>
      <c r="C28" s="6">
        <f>IF(ISERROR(VLOOKUP(A28,datosdeestudiantes,3,FALSE)),"",VLOOKUP(A28,datosdeestudiantes,3,FALSE))</f>
        <v>5</v>
      </c>
      <c r="D28" s="6">
        <f>IF(ISERROR(VLOOKUP(A28,datosdeestudiantes,4,FALSE)),"",VLOOKUP(A28,datosdeestudiantes,4,FALSE))</f>
        <v>4.2</v>
      </c>
      <c r="E28" s="6">
        <f>IF(ISERROR(VLOOKUP(A28,datosdeestudiantes,5,FALSE)),"",VLOOKUP(A28,datosdeestudiantes,5,FALSE))</f>
        <v>4.5</v>
      </c>
      <c r="F28" s="6">
        <f>IF(ISERROR(VLOOKUP(A28,datosdeestudiantes,6,FALSE)),"",VLOOKUP(A28,datosdeestudiantes,6,FALSE))</f>
        <v>2.5</v>
      </c>
      <c r="G28" s="6">
        <f>IF(ISERROR(VLOOKUP(A28,datosdeestudiantes,7,FALSE)),"",VLOOKUP(A28,datosdeestudiantes,7,FALSE))</f>
        <v>5</v>
      </c>
      <c r="H28" s="6">
        <f>IF(ISERROR(VLOOKUP(A28,datosdeestudiantes,8,FALSE)),"",VLOOKUP(A28,datosdeestudiantes,8,FALSE))</f>
        <v>3.9</v>
      </c>
      <c r="I28" s="8">
        <f>IF(ISERROR(VLOOKUP(A28,datosdeestudiantes,9,FALSE)),"",VLOOKUP(A28,datosdeestudiantes,9,FALSE))</f>
        <v>5</v>
      </c>
      <c r="J28" s="8">
        <f>IF(ISERROR(VLOOKUP(A28,datosdeestudiantes,10,FALSE)),"",VLOOKUP(A28,datosdeestudiantes,10,FALSE))</f>
        <v>4.8</v>
      </c>
      <c r="K28" s="8">
        <f t="shared" si="0"/>
        <v>4.3624999999999998</v>
      </c>
      <c r="L28" s="8">
        <f t="shared" si="1"/>
        <v>1.3087499999999999</v>
      </c>
      <c r="M28" s="6">
        <f>IF(ISERROR(VLOOKUP(A28,datosdeestudiantes,11,FALSE)),"",VLOOKUP(A28,datosdeestudiantes,11,FALSE))</f>
        <v>0</v>
      </c>
      <c r="N28" s="7">
        <f t="shared" si="2"/>
        <v>0</v>
      </c>
      <c r="O28" s="6">
        <f>IF(ISERROR(VLOOKUP(A28,datosdeestudiantes,12,FALSE)),"",VLOOKUP(A28,datosdeestudiantes,12,FALSE))</f>
        <v>3.1</v>
      </c>
      <c r="P28" s="7">
        <f t="shared" si="3"/>
        <v>0.62000000000000011</v>
      </c>
      <c r="Q28" s="8">
        <f>IF(ISERROR(VLOOKUP(A28,datosdeestudiantes,13,FALSE)),"",VLOOKUP(A28,datosdeestudiantes,13,FALSE))</f>
        <v>4</v>
      </c>
      <c r="R28" s="7">
        <f t="shared" si="4"/>
        <v>0.4</v>
      </c>
      <c r="S28" s="8">
        <f>IF(ISERROR(VLOOKUP(A28,datosdeestudiantes,14,FALSE)),"",VLOOKUP(A28,datosdeestudiantes,14,FALSE))</f>
        <v>4.3</v>
      </c>
      <c r="T28" s="7">
        <f t="shared" si="5"/>
        <v>0.43</v>
      </c>
      <c r="U28" s="6">
        <f>IF(ISERROR(VLOOKUP(A28,datosdeestudiantes,15,FALSE)),"",VLOOKUP(A28,datosdeestudiantes,15,FALSE))</f>
        <v>4</v>
      </c>
      <c r="V28" s="7">
        <f t="shared" si="6"/>
        <v>0.4</v>
      </c>
      <c r="W28" s="7">
        <f t="shared" si="7"/>
        <v>2.0681250000000002</v>
      </c>
      <c r="X28" s="14" t="str">
        <f t="shared" si="8"/>
        <v>perdio</v>
      </c>
    </row>
    <row r="29" spans="1:24" ht="17.25" thickTop="1" thickBot="1" x14ac:dyDescent="0.3">
      <c r="A29" s="3">
        <v>16</v>
      </c>
      <c r="B29" s="3" t="str">
        <f>IF(ISBLANK(A29),"",IF(ISERROR(VLOOKUP(A29,datosdeestudiantes,2,FALSE)),"no existe",VLOOKUP(A29,datosdeestudiantes,2,FALSE)))</f>
        <v>LINA JARAMILLO</v>
      </c>
      <c r="C29" s="6">
        <f>IF(ISERROR(VLOOKUP(A29,datosdeestudiantes,3,FALSE)),"",VLOOKUP(A29,datosdeestudiantes,3,FALSE))</f>
        <v>4.9000000000000004</v>
      </c>
      <c r="D29" s="6">
        <f>IF(ISERROR(VLOOKUP(A29,datosdeestudiantes,4,FALSE)),"",VLOOKUP(A29,datosdeestudiantes,4,FALSE))</f>
        <v>3.2</v>
      </c>
      <c r="E29" s="6">
        <f>IF(ISERROR(VLOOKUP(A29,datosdeestudiantes,5,FALSE)),"",VLOOKUP(A29,datosdeestudiantes,5,FALSE))</f>
        <v>4.9000000000000004</v>
      </c>
      <c r="F29" s="6">
        <f>IF(ISERROR(VLOOKUP(A29,datosdeestudiantes,6,FALSE)),"",VLOOKUP(A29,datosdeestudiantes,6,FALSE))</f>
        <v>3.5</v>
      </c>
      <c r="G29" s="6">
        <f>IF(ISERROR(VLOOKUP(A29,datosdeestudiantes,7,FALSE)),"",VLOOKUP(A29,datosdeestudiantes,7,FALSE))</f>
        <v>3.9</v>
      </c>
      <c r="H29" s="6">
        <f>IF(ISERROR(VLOOKUP(A29,datosdeestudiantes,8,FALSE)),"",VLOOKUP(A29,datosdeestudiantes,8,FALSE))</f>
        <v>4.5</v>
      </c>
      <c r="I29" s="8">
        <f>IF(ISERROR(VLOOKUP(A29,datosdeestudiantes,9,FALSE)),"",VLOOKUP(A29,datosdeestudiantes,9,FALSE))</f>
        <v>3.5</v>
      </c>
      <c r="J29" s="8">
        <f>IF(ISERROR(VLOOKUP(A29,datosdeestudiantes,10,FALSE)),"",VLOOKUP(A29,datosdeestudiantes,10,FALSE))</f>
        <v>4.5</v>
      </c>
      <c r="K29" s="8">
        <f t="shared" si="0"/>
        <v>4.1124999999999998</v>
      </c>
      <c r="L29" s="8">
        <f t="shared" si="1"/>
        <v>1.2337499999999999</v>
      </c>
      <c r="M29" s="6">
        <f>IF(ISERROR(VLOOKUP(A29,datosdeestudiantes,11,FALSE)),"",VLOOKUP(A29,datosdeestudiantes,11,FALSE))</f>
        <v>4.8</v>
      </c>
      <c r="N29" s="7">
        <f t="shared" si="2"/>
        <v>0.96</v>
      </c>
      <c r="O29" s="6">
        <f>IF(ISERROR(VLOOKUP(A29,datosdeestudiantes,12,FALSE)),"",VLOOKUP(A29,datosdeestudiantes,12,FALSE))</f>
        <v>3.7</v>
      </c>
      <c r="P29" s="7">
        <f t="shared" si="3"/>
        <v>0.7400000000000001</v>
      </c>
      <c r="Q29" s="8">
        <f>IF(ISERROR(VLOOKUP(A29,datosdeestudiantes,13,FALSE)),"",VLOOKUP(A29,datosdeestudiantes,13,FALSE))</f>
        <v>3.9</v>
      </c>
      <c r="R29" s="7">
        <f t="shared" si="4"/>
        <v>0.39</v>
      </c>
      <c r="S29" s="8">
        <f>IF(ISERROR(VLOOKUP(A29,datosdeestudiantes,14,FALSE)),"",VLOOKUP(A29,datosdeestudiantes,14,FALSE))</f>
        <v>3.5</v>
      </c>
      <c r="T29" s="7">
        <f t="shared" si="5"/>
        <v>0.35000000000000003</v>
      </c>
      <c r="U29" s="6">
        <f>IF(ISERROR(VLOOKUP(A29,datosdeestudiantes,15,FALSE)),"",VLOOKUP(A29,datosdeestudiantes,15,FALSE))</f>
        <v>3.5</v>
      </c>
      <c r="V29" s="7">
        <f t="shared" si="6"/>
        <v>0.35000000000000003</v>
      </c>
      <c r="W29" s="7">
        <f t="shared" si="7"/>
        <v>2.995625</v>
      </c>
      <c r="X29" s="14" t="str">
        <f t="shared" si="8"/>
        <v>perdio</v>
      </c>
    </row>
    <row r="30" spans="1:24" ht="17.25" thickTop="1" thickBot="1" x14ac:dyDescent="0.3">
      <c r="A30" s="3">
        <v>17</v>
      </c>
      <c r="B30" s="3" t="str">
        <f>IF(ISBLANK(A30),"",IF(ISERROR(VLOOKUP(A30,datosdeestudiantes,2,FALSE)),"no existe",VLOOKUP(A30,datosdeestudiantes,2,FALSE)))</f>
        <v>OSMAIRA VELEZ</v>
      </c>
      <c r="C30" s="6">
        <f>IF(ISERROR(VLOOKUP(A30,datosdeestudiantes,3,FALSE)),"",VLOOKUP(A30,datosdeestudiantes,3,FALSE))</f>
        <v>3.9</v>
      </c>
      <c r="D30" s="6">
        <f>IF(ISERROR(VLOOKUP(A30,datosdeestudiantes,4,FALSE)),"",VLOOKUP(A30,datosdeestudiantes,4,FALSE))</f>
        <v>5</v>
      </c>
      <c r="E30" s="6">
        <f>IF(ISERROR(VLOOKUP(A30,datosdeestudiantes,5,FALSE)),"",VLOOKUP(A30,datosdeestudiantes,5,FALSE))</f>
        <v>4.8</v>
      </c>
      <c r="F30" s="6">
        <f>IF(ISERROR(VLOOKUP(A30,datosdeestudiantes,6,FALSE)),"",VLOOKUP(A30,datosdeestudiantes,6,FALSE))</f>
        <v>4</v>
      </c>
      <c r="G30" s="6">
        <f>IF(ISERROR(VLOOKUP(A30,datosdeestudiantes,7,FALSE)),"",VLOOKUP(A30,datosdeestudiantes,7,FALSE))</f>
        <v>5</v>
      </c>
      <c r="H30" s="6">
        <f>IF(ISERROR(VLOOKUP(A30,datosdeestudiantes,8,FALSE)),"",VLOOKUP(A30,datosdeestudiantes,8,FALSE))</f>
        <v>5</v>
      </c>
      <c r="I30" s="8">
        <f>IF(ISERROR(VLOOKUP(A30,datosdeestudiantes,9,FALSE)),"",VLOOKUP(A30,datosdeestudiantes,9,FALSE))</f>
        <v>2.2999999999999998</v>
      </c>
      <c r="J30" s="8">
        <f>IF(ISERROR(VLOOKUP(A30,datosdeestudiantes,10,FALSE)),"",VLOOKUP(A30,datosdeestudiantes,10,FALSE))</f>
        <v>5</v>
      </c>
      <c r="K30" s="8">
        <f t="shared" si="0"/>
        <v>4.375</v>
      </c>
      <c r="L30" s="8">
        <f t="shared" si="1"/>
        <v>1.3125</v>
      </c>
      <c r="M30" s="6">
        <f>IF(ISERROR(VLOOKUP(A30,datosdeestudiantes,11,FALSE)),"",VLOOKUP(A30,datosdeestudiantes,11,FALSE))</f>
        <v>3.7</v>
      </c>
      <c r="N30" s="7">
        <f t="shared" si="2"/>
        <v>0.7400000000000001</v>
      </c>
      <c r="O30" s="6">
        <f>IF(ISERROR(VLOOKUP(A30,datosdeestudiantes,12,FALSE)),"",VLOOKUP(A30,datosdeestudiantes,12,FALSE))</f>
        <v>4.5</v>
      </c>
      <c r="P30" s="7">
        <f t="shared" si="3"/>
        <v>0.9</v>
      </c>
      <c r="Q30" s="8">
        <f>IF(ISERROR(VLOOKUP(A30,datosdeestudiantes,13,FALSE)),"",VLOOKUP(A30,datosdeestudiantes,13,FALSE))</f>
        <v>4.5</v>
      </c>
      <c r="R30" s="7">
        <f t="shared" si="4"/>
        <v>0.45</v>
      </c>
      <c r="S30" s="8">
        <f>IF(ISERROR(VLOOKUP(A30,datosdeestudiantes,14,FALSE)),"",VLOOKUP(A30,datosdeestudiantes,14,FALSE))</f>
        <v>4.0999999999999996</v>
      </c>
      <c r="T30" s="7">
        <f t="shared" si="5"/>
        <v>0.41</v>
      </c>
      <c r="U30" s="6">
        <f>IF(ISERROR(VLOOKUP(A30,datosdeestudiantes,15,FALSE)),"",VLOOKUP(A30,datosdeestudiantes,15,FALSE))</f>
        <v>4.5</v>
      </c>
      <c r="V30" s="7">
        <f t="shared" si="6"/>
        <v>0.45</v>
      </c>
      <c r="W30" s="7">
        <f t="shared" si="7"/>
        <v>3.1687500000000002</v>
      </c>
      <c r="X30" s="14" t="str">
        <f t="shared" si="8"/>
        <v>gano</v>
      </c>
    </row>
    <row r="31" spans="1:24" ht="17.25" thickTop="1" thickBot="1" x14ac:dyDescent="0.3">
      <c r="A31" s="3">
        <v>18</v>
      </c>
      <c r="B31" s="3" t="str">
        <f>IF(ISBLANK(A31),"",IF(ISERROR(VLOOKUP(A31,datosdeestudiantes,2,FALSE)),"no existe",VLOOKUP(A31,datosdeestudiantes,2,FALSE)))</f>
        <v>PABLO GOMEZ</v>
      </c>
      <c r="C31" s="6">
        <f>IF(ISERROR(VLOOKUP(A31,datosdeestudiantes,3,FALSE)),"",VLOOKUP(A31,datosdeestudiantes,3,FALSE))</f>
        <v>3.8</v>
      </c>
      <c r="D31" s="6">
        <f>IF(ISERROR(VLOOKUP(A31,datosdeestudiantes,4,FALSE)),"",VLOOKUP(A31,datosdeestudiantes,4,FALSE))</f>
        <v>4.8</v>
      </c>
      <c r="E31" s="6">
        <f>IF(ISERROR(VLOOKUP(A31,datosdeestudiantes,5,FALSE)),"",VLOOKUP(A31,datosdeestudiantes,5,FALSE))</f>
        <v>4.5999999999999996</v>
      </c>
      <c r="F31" s="6">
        <f>IF(ISERROR(VLOOKUP(A31,datosdeestudiantes,6,FALSE)),"",VLOOKUP(A31,datosdeestudiantes,6,FALSE))</f>
        <v>5</v>
      </c>
      <c r="G31" s="6">
        <f>IF(ISERROR(VLOOKUP(A31,datosdeestudiantes,7,FALSE)),"",VLOOKUP(A31,datosdeestudiantes,7,FALSE))</f>
        <v>5</v>
      </c>
      <c r="H31" s="6">
        <f>IF(ISERROR(VLOOKUP(A31,datosdeestudiantes,8,FALSE)),"",VLOOKUP(A31,datosdeestudiantes,8,FALSE))</f>
        <v>3.4</v>
      </c>
      <c r="I31" s="8">
        <f>IF(ISERROR(VLOOKUP(A31,datosdeestudiantes,9,FALSE)),"",VLOOKUP(A31,datosdeestudiantes,9,FALSE))</f>
        <v>2.9</v>
      </c>
      <c r="J31" s="8">
        <f>IF(ISERROR(VLOOKUP(A31,datosdeestudiantes,10,FALSE)),"",VLOOKUP(A31,datosdeestudiantes,10,FALSE))</f>
        <v>1</v>
      </c>
      <c r="K31" s="8">
        <f t="shared" si="0"/>
        <v>3.8124999999999996</v>
      </c>
      <c r="L31" s="8">
        <f t="shared" si="1"/>
        <v>1.1437499999999998</v>
      </c>
      <c r="M31" s="6">
        <f>IF(ISERROR(VLOOKUP(A31,datosdeestudiantes,11,FALSE)),"",VLOOKUP(A31,datosdeestudiantes,11,FALSE))</f>
        <v>3.8</v>
      </c>
      <c r="N31" s="7">
        <f t="shared" si="2"/>
        <v>0.76</v>
      </c>
      <c r="O31" s="6">
        <f>IF(ISERROR(VLOOKUP(A31,datosdeestudiantes,12,FALSE)),"",VLOOKUP(A31,datosdeestudiantes,12,FALSE))</f>
        <v>5</v>
      </c>
      <c r="P31" s="7">
        <f t="shared" si="3"/>
        <v>1</v>
      </c>
      <c r="Q31" s="8">
        <f>IF(ISERROR(VLOOKUP(A31,datosdeestudiantes,13,FALSE)),"",VLOOKUP(A31,datosdeestudiantes,13,FALSE))</f>
        <v>5</v>
      </c>
      <c r="R31" s="7">
        <f t="shared" si="4"/>
        <v>0.5</v>
      </c>
      <c r="S31" s="8">
        <f>IF(ISERROR(VLOOKUP(A31,datosdeestudiantes,14,FALSE)),"",VLOOKUP(A31,datosdeestudiantes,14,FALSE))</f>
        <v>3.8</v>
      </c>
      <c r="T31" s="7">
        <f t="shared" si="5"/>
        <v>0.38</v>
      </c>
      <c r="U31" s="6">
        <f>IF(ISERROR(VLOOKUP(A31,datosdeestudiantes,15,FALSE)),"",VLOOKUP(A31,datosdeestudiantes,15,FALSE))</f>
        <v>4.5</v>
      </c>
      <c r="V31" s="7">
        <f t="shared" si="6"/>
        <v>0.45</v>
      </c>
      <c r="W31" s="7">
        <f t="shared" si="7"/>
        <v>3.2806249999999997</v>
      </c>
      <c r="X31" s="14" t="str">
        <f t="shared" si="8"/>
        <v>gano</v>
      </c>
    </row>
    <row r="32" spans="1:24" ht="17.25" thickTop="1" thickBot="1" x14ac:dyDescent="0.3">
      <c r="A32" s="3">
        <v>19</v>
      </c>
      <c r="B32" s="3" t="str">
        <f>IF(ISBLANK(A32),"",IF(ISERROR(VLOOKUP(A32,datosdeestudiantes,2,FALSE)),"no existe",VLOOKUP(A32,datosdeestudiantes,2,FALSE)))</f>
        <v>ROBINSON VARGAS</v>
      </c>
      <c r="C32" s="6">
        <f>IF(ISERROR(VLOOKUP(A32,datosdeestudiantes,3,FALSE)),"",VLOOKUP(A32,datosdeestudiantes,3,FALSE))</f>
        <v>5</v>
      </c>
      <c r="D32" s="6">
        <f>IF(ISERROR(VLOOKUP(A32,datosdeestudiantes,4,FALSE)),"",VLOOKUP(A32,datosdeestudiantes,4,FALSE))</f>
        <v>4.9000000000000004</v>
      </c>
      <c r="E32" s="6">
        <f>IF(ISERROR(VLOOKUP(A32,datosdeestudiantes,5,FALSE)),"",VLOOKUP(A32,datosdeestudiantes,5,FALSE))</f>
        <v>4.2</v>
      </c>
      <c r="F32" s="6">
        <f>IF(ISERROR(VLOOKUP(A32,datosdeestudiantes,6,FALSE)),"",VLOOKUP(A32,datosdeestudiantes,6,FALSE))</f>
        <v>4</v>
      </c>
      <c r="G32" s="6">
        <f>IF(ISERROR(VLOOKUP(A32,datosdeestudiantes,7,FALSE)),"",VLOOKUP(A32,datosdeestudiantes,7,FALSE))</f>
        <v>4.8</v>
      </c>
      <c r="H32" s="6">
        <f>IF(ISERROR(VLOOKUP(A32,datosdeestudiantes,8,FALSE)),"",VLOOKUP(A32,datosdeestudiantes,8,FALSE))</f>
        <v>5</v>
      </c>
      <c r="I32" s="8">
        <f>IF(ISERROR(VLOOKUP(A32,datosdeestudiantes,9,FALSE)),"",VLOOKUP(A32,datosdeestudiantes,9,FALSE))</f>
        <v>4.5999999999999996</v>
      </c>
      <c r="J32" s="8">
        <f>IF(ISERROR(VLOOKUP(A32,datosdeestudiantes,10,FALSE)),"",VLOOKUP(A32,datosdeestudiantes,10,FALSE))</f>
        <v>4.5</v>
      </c>
      <c r="K32" s="8">
        <f t="shared" si="0"/>
        <v>4.625</v>
      </c>
      <c r="L32" s="8">
        <f t="shared" si="1"/>
        <v>1.3875</v>
      </c>
      <c r="M32" s="6">
        <f>IF(ISERROR(VLOOKUP(A32,datosdeestudiantes,11,FALSE)),"",VLOOKUP(A32,datosdeestudiantes,11,FALSE))</f>
        <v>3.5</v>
      </c>
      <c r="N32" s="7">
        <f t="shared" si="2"/>
        <v>0.70000000000000007</v>
      </c>
      <c r="O32" s="6">
        <f>IF(ISERROR(VLOOKUP(A32,datosdeestudiantes,12,FALSE)),"",VLOOKUP(A32,datosdeestudiantes,12,FALSE))</f>
        <v>5</v>
      </c>
      <c r="P32" s="7">
        <f t="shared" si="3"/>
        <v>1</v>
      </c>
      <c r="Q32" s="8">
        <f>IF(ISERROR(VLOOKUP(A32,datosdeestudiantes,13,FALSE)),"",VLOOKUP(A32,datosdeestudiantes,13,FALSE))</f>
        <v>4</v>
      </c>
      <c r="R32" s="7">
        <f t="shared" si="4"/>
        <v>0.4</v>
      </c>
      <c r="S32" s="8">
        <f>IF(ISERROR(VLOOKUP(A32,datosdeestudiantes,14,FALSE)),"",VLOOKUP(A32,datosdeestudiantes,14,FALSE))</f>
        <v>4</v>
      </c>
      <c r="T32" s="7">
        <f t="shared" si="5"/>
        <v>0.4</v>
      </c>
      <c r="U32" s="6">
        <f>IF(ISERROR(VLOOKUP(A32,datosdeestudiantes,15,FALSE)),"",VLOOKUP(A32,datosdeestudiantes,15,FALSE))</f>
        <v>4.5</v>
      </c>
      <c r="V32" s="7">
        <f t="shared" si="6"/>
        <v>0.45</v>
      </c>
      <c r="W32" s="7">
        <f t="shared" si="7"/>
        <v>3.1812500000000004</v>
      </c>
      <c r="X32" s="14" t="str">
        <f t="shared" si="8"/>
        <v>gano</v>
      </c>
    </row>
    <row r="33" spans="1:24" ht="17.25" thickTop="1" thickBot="1" x14ac:dyDescent="0.3">
      <c r="A33" s="3">
        <v>20</v>
      </c>
      <c r="B33" s="3" t="str">
        <f>IF(ISBLANK(A33),"",IF(ISERROR(VLOOKUP(A33,datosdeestudiantes,2,FALSE)),"no existe",VLOOKUP(A33,datosdeestudiantes,2,FALSE)))</f>
        <v>SANDRA MONTOYA</v>
      </c>
      <c r="C33" s="6">
        <f>IF(ISERROR(VLOOKUP(A33,datosdeestudiantes,3,FALSE)),"",VLOOKUP(A33,datosdeestudiantes,3,FALSE))</f>
        <v>4</v>
      </c>
      <c r="D33" s="6">
        <f>IF(ISERROR(VLOOKUP(A33,datosdeestudiantes,4,FALSE)),"",VLOOKUP(A33,datosdeestudiantes,4,FALSE))</f>
        <v>5</v>
      </c>
      <c r="E33" s="6">
        <f>IF(ISERROR(VLOOKUP(A33,datosdeestudiantes,5,FALSE)),"",VLOOKUP(A33,datosdeestudiantes,5,FALSE))</f>
        <v>3.6</v>
      </c>
      <c r="F33" s="6">
        <f>IF(ISERROR(VLOOKUP(A33,datosdeestudiantes,6,FALSE)),"",VLOOKUP(A33,datosdeestudiantes,6,FALSE))</f>
        <v>4</v>
      </c>
      <c r="G33" s="6">
        <f>IF(ISERROR(VLOOKUP(A33,datosdeestudiantes,7,FALSE)),"",VLOOKUP(A33,datosdeestudiantes,7,FALSE))</f>
        <v>4.8</v>
      </c>
      <c r="H33" s="6">
        <f>IF(ISERROR(VLOOKUP(A33,datosdeestudiantes,8,FALSE)),"",VLOOKUP(A33,datosdeestudiantes,8,FALSE))</f>
        <v>3.2</v>
      </c>
      <c r="I33" s="8">
        <f>IF(ISERROR(VLOOKUP(A33,datosdeestudiantes,9,FALSE)),"",VLOOKUP(A33,datosdeestudiantes,9,FALSE))</f>
        <v>4.5</v>
      </c>
      <c r="J33" s="8">
        <f>IF(ISERROR(VLOOKUP(A33,datosdeestudiantes,10,FALSE)),"",VLOOKUP(A33,datosdeestudiantes,10,FALSE))</f>
        <v>4.5999999999999996</v>
      </c>
      <c r="K33" s="8">
        <f t="shared" si="0"/>
        <v>4.2125000000000004</v>
      </c>
      <c r="L33" s="8">
        <f t="shared" si="1"/>
        <v>1.2637500000000002</v>
      </c>
      <c r="M33" s="6">
        <f>IF(ISERROR(VLOOKUP(A33,datosdeestudiantes,11,FALSE)),"",VLOOKUP(A33,datosdeestudiantes,11,FALSE))</f>
        <v>4</v>
      </c>
      <c r="N33" s="7">
        <f t="shared" si="2"/>
        <v>0.8</v>
      </c>
      <c r="O33" s="6">
        <f>IF(ISERROR(VLOOKUP(A33,datosdeestudiantes,12,FALSE)),"",VLOOKUP(A33,datosdeestudiantes,12,FALSE))</f>
        <v>5</v>
      </c>
      <c r="P33" s="7">
        <f t="shared" si="3"/>
        <v>1</v>
      </c>
      <c r="Q33" s="8">
        <f>IF(ISERROR(VLOOKUP(A33,datosdeestudiantes,13,FALSE)),"",VLOOKUP(A33,datosdeestudiantes,13,FALSE))</f>
        <v>4</v>
      </c>
      <c r="R33" s="7">
        <f t="shared" si="4"/>
        <v>0.4</v>
      </c>
      <c r="S33" s="8">
        <f>IF(ISERROR(VLOOKUP(A33,datosdeestudiantes,14,FALSE)),"",VLOOKUP(A33,datosdeestudiantes,14,FALSE))</f>
        <v>3.9</v>
      </c>
      <c r="T33" s="7">
        <f t="shared" si="5"/>
        <v>0.39</v>
      </c>
      <c r="U33" s="6">
        <f>IF(ISERROR(VLOOKUP(A33,datosdeestudiantes,15,FALSE)),"",VLOOKUP(A33,datosdeestudiantes,15,FALSE))</f>
        <v>3.5</v>
      </c>
      <c r="V33" s="7">
        <f t="shared" si="6"/>
        <v>0.35000000000000003</v>
      </c>
      <c r="W33" s="7">
        <f t="shared" si="7"/>
        <v>3.1506250000000002</v>
      </c>
      <c r="X33" s="14" t="str">
        <f t="shared" si="8"/>
        <v>gano</v>
      </c>
    </row>
    <row r="34" spans="1:24" ht="17.25" thickTop="1" thickBot="1" x14ac:dyDescent="0.3">
      <c r="A34" s="1">
        <v>1</v>
      </c>
      <c r="B34" s="1">
        <v>2</v>
      </c>
      <c r="C34" s="1">
        <v>3</v>
      </c>
      <c r="D34" s="1">
        <v>4</v>
      </c>
      <c r="E34" s="1">
        <v>5</v>
      </c>
      <c r="F34" s="1">
        <v>6</v>
      </c>
      <c r="G34" s="1">
        <v>7</v>
      </c>
      <c r="H34" s="1">
        <v>8</v>
      </c>
      <c r="I34" s="1">
        <v>9</v>
      </c>
      <c r="J34" s="1">
        <v>10</v>
      </c>
      <c r="K34" s="1">
        <v>11</v>
      </c>
      <c r="L34" s="1">
        <v>12</v>
      </c>
      <c r="M34" s="1">
        <v>13</v>
      </c>
      <c r="N34" s="1">
        <v>14</v>
      </c>
      <c r="O34" s="1">
        <v>15</v>
      </c>
      <c r="P34" s="1">
        <v>16</v>
      </c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  <c r="X34" s="1">
        <v>24</v>
      </c>
    </row>
    <row r="35" spans="1:24" ht="17.25" thickTop="1" thickBot="1" x14ac:dyDescent="0.3">
      <c r="A35" s="1">
        <v>1</v>
      </c>
      <c r="W35" s="12" t="s">
        <v>35</v>
      </c>
      <c r="X35" s="10">
        <f>MAX(W14:W33)</f>
        <v>3.4087499999999995</v>
      </c>
    </row>
    <row r="36" spans="1:24" ht="17.25" thickTop="1" thickBot="1" x14ac:dyDescent="0.3">
      <c r="W36" s="12" t="s">
        <v>36</v>
      </c>
      <c r="X36" s="10">
        <f>MIN(W14:W33)</f>
        <v>1.66875</v>
      </c>
    </row>
    <row r="37" spans="1:24" ht="17.25" thickTop="1" thickBot="1" x14ac:dyDescent="0.3">
      <c r="W37" s="12" t="s">
        <v>37</v>
      </c>
      <c r="X37" s="10">
        <f>AVERAGE(W14:W33)</f>
        <v>2.9040625000000002</v>
      </c>
    </row>
    <row r="38" spans="1:24" ht="16.5" thickTop="1" x14ac:dyDescent="0.25">
      <c r="T38" s="11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0"/>
  <sheetViews>
    <sheetView topLeftCell="A4" workbookViewId="0">
      <selection activeCell="D11" sqref="D11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  <col min="6" max="6" width="18.140625" customWidth="1"/>
    <col min="7" max="7" width="6" customWidth="1"/>
    <col min="8" max="8" width="14.28515625" customWidth="1"/>
    <col min="9" max="9" width="48.7109375" customWidth="1"/>
    <col min="10" max="10" width="3.5703125" customWidth="1"/>
  </cols>
  <sheetData>
    <row r="2" spans="2:10" x14ac:dyDescent="0.25">
      <c r="B2" s="15"/>
      <c r="C2" s="15"/>
      <c r="D2" s="15"/>
      <c r="E2" s="15"/>
      <c r="J2" s="15"/>
    </row>
    <row r="3" spans="2:10" ht="15" customHeight="1" x14ac:dyDescent="0.25">
      <c r="B3" s="15"/>
      <c r="D3" s="27" t="s">
        <v>45</v>
      </c>
      <c r="E3" s="15"/>
      <c r="J3" s="15"/>
    </row>
    <row r="4" spans="2:10" ht="15" customHeight="1" x14ac:dyDescent="0.25">
      <c r="B4" s="15"/>
      <c r="D4" s="27"/>
      <c r="E4" s="15"/>
      <c r="J4" s="15"/>
    </row>
    <row r="5" spans="2:10" ht="15" customHeight="1" x14ac:dyDescent="0.25">
      <c r="B5" s="15"/>
      <c r="D5" s="27"/>
      <c r="E5" s="15"/>
      <c r="J5" s="15"/>
    </row>
    <row r="6" spans="2:10" x14ac:dyDescent="0.25">
      <c r="B6" s="15"/>
      <c r="C6" t="s">
        <v>38</v>
      </c>
      <c r="D6">
        <v>1</v>
      </c>
      <c r="E6" s="15"/>
      <c r="J6" s="15"/>
    </row>
    <row r="7" spans="2:10" x14ac:dyDescent="0.25">
      <c r="B7" s="15"/>
      <c r="C7" t="s">
        <v>39</v>
      </c>
      <c r="D7" t="str">
        <f>VLOOKUP(D6,datosdeestudiantes,2,FALSE)</f>
        <v>ALEJANDRO SEPULVEDA</v>
      </c>
      <c r="E7" s="15"/>
      <c r="J7" s="15"/>
    </row>
    <row r="8" spans="2:10" x14ac:dyDescent="0.25">
      <c r="B8" s="15"/>
      <c r="C8" t="s">
        <v>40</v>
      </c>
      <c r="D8">
        <f>VLOOKUP(D6,datosdeestudiantes,11,FALSE)</f>
        <v>3.8</v>
      </c>
      <c r="E8" s="15"/>
      <c r="J8" s="15"/>
    </row>
    <row r="9" spans="2:10" x14ac:dyDescent="0.25">
      <c r="B9" s="15"/>
      <c r="C9" t="s">
        <v>41</v>
      </c>
      <c r="D9">
        <f>VLOOKUP(D6,datosdeestudiantes,13,FALSE)</f>
        <v>3.4</v>
      </c>
      <c r="E9" s="15"/>
      <c r="J9" s="15"/>
    </row>
    <row r="10" spans="2:10" x14ac:dyDescent="0.25">
      <c r="B10" s="15"/>
      <c r="C10" t="s">
        <v>41</v>
      </c>
      <c r="D10">
        <f>VLOOKUP(D6,datosdeestudiantes,15,FALSE)</f>
        <v>3.5</v>
      </c>
      <c r="E10" s="15"/>
      <c r="J10" s="15"/>
    </row>
    <row r="11" spans="2:10" x14ac:dyDescent="0.25">
      <c r="B11" s="15"/>
      <c r="C11" t="s">
        <v>42</v>
      </c>
      <c r="E11" s="15"/>
      <c r="J11" s="15"/>
    </row>
    <row r="12" spans="2:10" x14ac:dyDescent="0.25">
      <c r="B12" s="15"/>
      <c r="C12" t="s">
        <v>43</v>
      </c>
      <c r="E12" s="15"/>
      <c r="J12" s="15"/>
    </row>
    <row r="13" spans="2:10" x14ac:dyDescent="0.25">
      <c r="B13" s="15"/>
      <c r="C13" t="s">
        <v>44</v>
      </c>
      <c r="E13" s="15"/>
      <c r="J13" s="15"/>
    </row>
    <row r="14" spans="2:10" x14ac:dyDescent="0.25">
      <c r="B14" s="15" t="str">
        <f>IF(ISBLANK(A14),"",IF(ISERROR('Informe estudiante'!D),"no existe",VLOOKUP(A14,datosdeestudiantes,2,FALSE)))</f>
        <v/>
      </c>
      <c r="E14" s="15"/>
      <c r="J14" s="15"/>
    </row>
    <row r="15" spans="2:10" x14ac:dyDescent="0.25">
      <c r="B15" s="15"/>
      <c r="C15" s="15"/>
      <c r="D15" s="15"/>
      <c r="E15" s="15"/>
      <c r="J15" s="15"/>
    </row>
    <row r="17" spans="2:10" x14ac:dyDescent="0.25">
      <c r="B17" s="15"/>
      <c r="C17" s="15"/>
      <c r="D17" s="15"/>
      <c r="E17" s="15"/>
      <c r="G17" s="15"/>
      <c r="H17" s="15"/>
      <c r="I17" s="15"/>
      <c r="J17" s="15"/>
    </row>
    <row r="18" spans="2:10" ht="15" customHeight="1" x14ac:dyDescent="0.25">
      <c r="B18" s="15"/>
      <c r="D18" s="27" t="s">
        <v>45</v>
      </c>
      <c r="E18" s="15"/>
      <c r="G18" s="15"/>
      <c r="I18" s="16"/>
      <c r="J18" s="15"/>
    </row>
    <row r="19" spans="2:10" ht="15" customHeight="1" x14ac:dyDescent="0.25">
      <c r="B19" s="15"/>
      <c r="D19" s="27"/>
      <c r="E19" s="15"/>
      <c r="G19" s="15"/>
      <c r="I19" s="16"/>
      <c r="J19" s="15"/>
    </row>
    <row r="20" spans="2:10" ht="15" customHeight="1" x14ac:dyDescent="0.25">
      <c r="B20" s="15"/>
      <c r="D20" s="27"/>
      <c r="E20" s="15"/>
      <c r="G20" s="15"/>
      <c r="I20" s="16"/>
      <c r="J20" s="15"/>
    </row>
    <row r="21" spans="2:10" x14ac:dyDescent="0.25">
      <c r="B21" s="15"/>
      <c r="C21" t="s">
        <v>38</v>
      </c>
      <c r="E21" s="15"/>
      <c r="G21" s="15"/>
      <c r="J21" s="15"/>
    </row>
    <row r="22" spans="2:10" x14ac:dyDescent="0.25">
      <c r="B22" s="15"/>
      <c r="C22" t="s">
        <v>39</v>
      </c>
      <c r="E22" s="15"/>
      <c r="G22" s="15"/>
      <c r="J22" s="15"/>
    </row>
    <row r="23" spans="2:10" x14ac:dyDescent="0.25">
      <c r="B23" s="15"/>
      <c r="C23" t="s">
        <v>40</v>
      </c>
      <c r="E23" s="15"/>
      <c r="G23" s="15"/>
      <c r="J23" s="15"/>
    </row>
    <row r="24" spans="2:10" x14ac:dyDescent="0.25">
      <c r="B24" s="15"/>
      <c r="C24" t="s">
        <v>41</v>
      </c>
      <c r="E24" s="15"/>
      <c r="G24" s="15"/>
      <c r="J24" s="15"/>
    </row>
    <row r="25" spans="2:10" x14ac:dyDescent="0.25">
      <c r="B25" s="15"/>
      <c r="C25" t="s">
        <v>41</v>
      </c>
      <c r="E25" s="15"/>
      <c r="G25" s="15"/>
      <c r="J25" s="15"/>
    </row>
    <row r="26" spans="2:10" x14ac:dyDescent="0.25">
      <c r="B26" s="15"/>
      <c r="C26" t="s">
        <v>42</v>
      </c>
      <c r="E26" s="15"/>
      <c r="G26" s="15"/>
      <c r="J26" s="15"/>
    </row>
    <row r="27" spans="2:10" x14ac:dyDescent="0.25">
      <c r="B27" s="15"/>
      <c r="C27" t="s">
        <v>43</v>
      </c>
      <c r="E27" s="15"/>
      <c r="G27" s="15"/>
      <c r="J27" s="15"/>
    </row>
    <row r="28" spans="2:10" x14ac:dyDescent="0.25">
      <c r="B28" s="15"/>
      <c r="C28" t="s">
        <v>44</v>
      </c>
      <c r="E28" s="15"/>
      <c r="G28" s="15"/>
      <c r="J28" s="15"/>
    </row>
    <row r="29" spans="2:10" x14ac:dyDescent="0.25">
      <c r="B29" s="15"/>
      <c r="E29" s="15"/>
      <c r="G29" s="15"/>
      <c r="J29" s="15"/>
    </row>
    <row r="30" spans="2:10" x14ac:dyDescent="0.25">
      <c r="B30" s="15"/>
      <c r="C30" s="15"/>
      <c r="D30" s="15"/>
      <c r="E30" s="15"/>
      <c r="G30" s="15"/>
      <c r="H30" s="15"/>
      <c r="I30" s="15"/>
      <c r="J30" s="15"/>
    </row>
    <row r="32" spans="2:10" x14ac:dyDescent="0.25">
      <c r="B32" s="15"/>
      <c r="C32" s="15"/>
      <c r="D32" s="15"/>
      <c r="E32" s="15"/>
      <c r="G32" s="15"/>
      <c r="H32" s="15"/>
      <c r="I32" s="15"/>
      <c r="J32" s="15"/>
    </row>
    <row r="33" spans="2:10" ht="15" customHeight="1" x14ac:dyDescent="0.25">
      <c r="B33" s="15"/>
      <c r="D33" s="27" t="s">
        <v>45</v>
      </c>
      <c r="E33" s="15"/>
      <c r="G33" s="15"/>
      <c r="I33" s="16"/>
      <c r="J33" s="15"/>
    </row>
    <row r="34" spans="2:10" ht="15" customHeight="1" x14ac:dyDescent="0.25">
      <c r="B34" s="15"/>
      <c r="D34" s="27"/>
      <c r="E34" s="15"/>
      <c r="G34" s="15"/>
      <c r="I34" s="16"/>
      <c r="J34" s="15"/>
    </row>
    <row r="35" spans="2:10" ht="15" customHeight="1" x14ac:dyDescent="0.25">
      <c r="B35" s="15"/>
      <c r="D35" s="27"/>
      <c r="E35" s="15"/>
      <c r="G35" s="15"/>
      <c r="I35" s="16"/>
      <c r="J35" s="15"/>
    </row>
    <row r="36" spans="2:10" x14ac:dyDescent="0.25">
      <c r="B36" s="15"/>
      <c r="C36" t="s">
        <v>38</v>
      </c>
      <c r="E36" s="15"/>
      <c r="G36" s="15"/>
      <c r="J36" s="15"/>
    </row>
    <row r="37" spans="2:10" x14ac:dyDescent="0.25">
      <c r="B37" s="15"/>
      <c r="C37" t="s">
        <v>39</v>
      </c>
      <c r="E37" s="15"/>
      <c r="G37" s="15"/>
      <c r="J37" s="15"/>
    </row>
    <row r="38" spans="2:10" x14ac:dyDescent="0.25">
      <c r="B38" s="15"/>
      <c r="C38" t="s">
        <v>40</v>
      </c>
      <c r="E38" s="15"/>
      <c r="G38" s="15"/>
      <c r="J38" s="15"/>
    </row>
    <row r="39" spans="2:10" x14ac:dyDescent="0.25">
      <c r="B39" s="15"/>
      <c r="C39" t="s">
        <v>41</v>
      </c>
      <c r="E39" s="15"/>
      <c r="G39" s="15"/>
      <c r="J39" s="15"/>
    </row>
    <row r="40" spans="2:10" x14ac:dyDescent="0.25">
      <c r="B40" s="15"/>
      <c r="C40" t="s">
        <v>41</v>
      </c>
      <c r="E40" s="15"/>
      <c r="G40" s="15"/>
      <c r="J40" s="15"/>
    </row>
    <row r="41" spans="2:10" x14ac:dyDescent="0.25">
      <c r="B41" s="15"/>
      <c r="C41" t="s">
        <v>42</v>
      </c>
      <c r="E41" s="15"/>
      <c r="G41" s="15"/>
      <c r="J41" s="15"/>
    </row>
    <row r="42" spans="2:10" x14ac:dyDescent="0.25">
      <c r="B42" s="15"/>
      <c r="C42" t="s">
        <v>43</v>
      </c>
      <c r="E42" s="15"/>
      <c r="G42" s="15"/>
      <c r="J42" s="15"/>
    </row>
    <row r="43" spans="2:10" x14ac:dyDescent="0.25">
      <c r="B43" s="15"/>
      <c r="C43" t="s">
        <v>44</v>
      </c>
      <c r="E43" s="15"/>
      <c r="G43" s="15"/>
      <c r="J43" s="15"/>
    </row>
    <row r="44" spans="2:10" x14ac:dyDescent="0.25">
      <c r="B44" s="15"/>
      <c r="E44" s="15"/>
      <c r="G44" s="15"/>
      <c r="J44" s="15"/>
    </row>
    <row r="45" spans="2:10" x14ac:dyDescent="0.25">
      <c r="B45" s="15"/>
      <c r="C45" s="15"/>
      <c r="D45" s="15"/>
      <c r="E45" s="15"/>
      <c r="G45" s="15"/>
      <c r="H45" s="15"/>
      <c r="I45" s="15"/>
      <c r="J45" s="15"/>
    </row>
    <row r="47" spans="2:10" x14ac:dyDescent="0.25">
      <c r="B47" s="15"/>
      <c r="C47" s="15"/>
      <c r="D47" s="15"/>
      <c r="E47" s="15"/>
      <c r="G47" s="15"/>
      <c r="H47" s="15"/>
      <c r="I47" s="15"/>
      <c r="J47" s="15"/>
    </row>
    <row r="48" spans="2:10" ht="15" customHeight="1" x14ac:dyDescent="0.25">
      <c r="B48" s="15"/>
      <c r="D48" s="27" t="s">
        <v>45</v>
      </c>
      <c r="E48" s="15"/>
      <c r="G48" s="15"/>
      <c r="I48" s="16"/>
      <c r="J48" s="15"/>
    </row>
    <row r="49" spans="2:10" ht="15" customHeight="1" x14ac:dyDescent="0.25">
      <c r="B49" s="15"/>
      <c r="D49" s="27"/>
      <c r="E49" s="15"/>
      <c r="G49" s="15"/>
      <c r="I49" s="16"/>
      <c r="J49" s="15"/>
    </row>
    <row r="50" spans="2:10" ht="15" customHeight="1" x14ac:dyDescent="0.25">
      <c r="B50" s="15"/>
      <c r="D50" s="27"/>
      <c r="E50" s="15"/>
      <c r="G50" s="15"/>
      <c r="I50" s="16"/>
      <c r="J50" s="15"/>
    </row>
    <row r="51" spans="2:10" x14ac:dyDescent="0.25">
      <c r="B51" s="15"/>
      <c r="C51" t="s">
        <v>38</v>
      </c>
      <c r="E51" s="15"/>
      <c r="G51" s="15"/>
      <c r="J51" s="15"/>
    </row>
    <row r="52" spans="2:10" x14ac:dyDescent="0.25">
      <c r="B52" s="15"/>
      <c r="C52" t="s">
        <v>39</v>
      </c>
      <c r="E52" s="15"/>
      <c r="G52" s="15"/>
      <c r="J52" s="15"/>
    </row>
    <row r="53" spans="2:10" x14ac:dyDescent="0.25">
      <c r="B53" s="15"/>
      <c r="C53" t="s">
        <v>40</v>
      </c>
      <c r="E53" s="15"/>
      <c r="G53" s="15"/>
      <c r="J53" s="15"/>
    </row>
    <row r="54" spans="2:10" x14ac:dyDescent="0.25">
      <c r="B54" s="15"/>
      <c r="C54" t="s">
        <v>41</v>
      </c>
      <c r="E54" s="15"/>
      <c r="G54" s="15"/>
      <c r="J54" s="15"/>
    </row>
    <row r="55" spans="2:10" x14ac:dyDescent="0.25">
      <c r="B55" s="15"/>
      <c r="C55" t="s">
        <v>41</v>
      </c>
      <c r="E55" s="15"/>
      <c r="G55" s="15"/>
      <c r="J55" s="15"/>
    </row>
    <row r="56" spans="2:10" x14ac:dyDescent="0.25">
      <c r="B56" s="15"/>
      <c r="C56" t="s">
        <v>42</v>
      </c>
      <c r="E56" s="15"/>
      <c r="G56" s="15"/>
      <c r="J56" s="15"/>
    </row>
    <row r="57" spans="2:10" x14ac:dyDescent="0.25">
      <c r="B57" s="15"/>
      <c r="C57" t="s">
        <v>43</v>
      </c>
      <c r="E57" s="15"/>
      <c r="G57" s="15"/>
      <c r="J57" s="15"/>
    </row>
    <row r="58" spans="2:10" x14ac:dyDescent="0.25">
      <c r="B58" s="15"/>
      <c r="C58" t="s">
        <v>44</v>
      </c>
      <c r="E58" s="15"/>
      <c r="G58" s="15"/>
      <c r="J58" s="15"/>
    </row>
    <row r="59" spans="2:10" x14ac:dyDescent="0.25">
      <c r="B59" s="15"/>
      <c r="E59" s="15"/>
      <c r="G59" s="15"/>
      <c r="J59" s="15"/>
    </row>
    <row r="60" spans="2:10" x14ac:dyDescent="0.25">
      <c r="B60" s="15"/>
      <c r="C60" s="15"/>
      <c r="D60" s="15"/>
      <c r="E60" s="15"/>
      <c r="G60" s="15"/>
      <c r="H60" s="15"/>
      <c r="I60" s="15"/>
      <c r="J60" s="15"/>
    </row>
    <row r="62" spans="2:10" x14ac:dyDescent="0.25">
      <c r="B62" s="15"/>
      <c r="C62" s="15"/>
      <c r="D62" s="15"/>
      <c r="E62" s="15"/>
      <c r="G62" s="15"/>
      <c r="H62" s="15"/>
      <c r="I62" s="15"/>
      <c r="J62" s="15"/>
    </row>
    <row r="63" spans="2:10" ht="15" customHeight="1" x14ac:dyDescent="0.25">
      <c r="B63" s="15"/>
      <c r="D63" s="27" t="s">
        <v>45</v>
      </c>
      <c r="E63" s="15"/>
      <c r="G63" s="15"/>
      <c r="I63" s="16"/>
      <c r="J63" s="15"/>
    </row>
    <row r="64" spans="2:10" ht="15" customHeight="1" x14ac:dyDescent="0.25">
      <c r="B64" s="15"/>
      <c r="D64" s="27"/>
      <c r="E64" s="15"/>
      <c r="G64" s="15"/>
      <c r="I64" s="16"/>
      <c r="J64" s="15"/>
    </row>
    <row r="65" spans="2:10" ht="15" customHeight="1" x14ac:dyDescent="0.25">
      <c r="B65" s="15"/>
      <c r="D65" s="27"/>
      <c r="E65" s="15"/>
      <c r="G65" s="15"/>
      <c r="I65" s="16"/>
      <c r="J65" s="15"/>
    </row>
    <row r="66" spans="2:10" x14ac:dyDescent="0.25">
      <c r="B66" s="15"/>
      <c r="C66" t="s">
        <v>38</v>
      </c>
      <c r="E66" s="15"/>
      <c r="G66" s="15"/>
      <c r="J66" s="15"/>
    </row>
    <row r="67" spans="2:10" x14ac:dyDescent="0.25">
      <c r="B67" s="15"/>
      <c r="C67" t="s">
        <v>39</v>
      </c>
      <c r="E67" s="15"/>
      <c r="G67" s="15"/>
      <c r="J67" s="15"/>
    </row>
    <row r="68" spans="2:10" x14ac:dyDescent="0.25">
      <c r="B68" s="15"/>
      <c r="C68" t="s">
        <v>40</v>
      </c>
      <c r="E68" s="15"/>
      <c r="G68" s="15"/>
      <c r="J68" s="15"/>
    </row>
    <row r="69" spans="2:10" x14ac:dyDescent="0.25">
      <c r="B69" s="15"/>
      <c r="C69" t="s">
        <v>41</v>
      </c>
      <c r="E69" s="15"/>
      <c r="G69" s="15"/>
      <c r="J69" s="15"/>
    </row>
    <row r="70" spans="2:10" x14ac:dyDescent="0.25">
      <c r="B70" s="15"/>
      <c r="C70" t="s">
        <v>41</v>
      </c>
      <c r="E70" s="15"/>
      <c r="G70" s="15"/>
      <c r="J70" s="15"/>
    </row>
    <row r="71" spans="2:10" x14ac:dyDescent="0.25">
      <c r="B71" s="15"/>
      <c r="C71" t="s">
        <v>42</v>
      </c>
      <c r="E71" s="15"/>
      <c r="G71" s="15"/>
      <c r="J71" s="15"/>
    </row>
    <row r="72" spans="2:10" x14ac:dyDescent="0.25">
      <c r="B72" s="15"/>
      <c r="C72" t="s">
        <v>43</v>
      </c>
      <c r="E72" s="15"/>
      <c r="G72" s="15"/>
      <c r="J72" s="15"/>
    </row>
    <row r="73" spans="2:10" x14ac:dyDescent="0.25">
      <c r="B73" s="15"/>
      <c r="C73" t="s">
        <v>44</v>
      </c>
      <c r="E73" s="15"/>
      <c r="G73" s="15"/>
      <c r="J73" s="15"/>
    </row>
    <row r="74" spans="2:10" x14ac:dyDescent="0.25">
      <c r="B74" s="15"/>
      <c r="E74" s="15"/>
      <c r="G74" s="15"/>
      <c r="J74" s="15"/>
    </row>
    <row r="75" spans="2:10" x14ac:dyDescent="0.25">
      <c r="B75" s="15"/>
      <c r="C75" s="15"/>
      <c r="D75" s="15"/>
      <c r="E75" s="15"/>
      <c r="G75" s="15"/>
      <c r="H75" s="15"/>
      <c r="I75" s="15"/>
      <c r="J75" s="15"/>
    </row>
    <row r="77" spans="2:10" x14ac:dyDescent="0.25">
      <c r="B77" s="15"/>
      <c r="C77" s="15"/>
      <c r="D77" s="15"/>
      <c r="E77" s="15"/>
      <c r="G77" s="15"/>
      <c r="H77" s="15"/>
      <c r="I77" s="15"/>
      <c r="J77" s="15"/>
    </row>
    <row r="78" spans="2:10" ht="15" customHeight="1" x14ac:dyDescent="0.25">
      <c r="B78" s="15"/>
      <c r="D78" s="27" t="s">
        <v>45</v>
      </c>
      <c r="E78" s="15"/>
      <c r="G78" s="15"/>
      <c r="I78" s="16"/>
      <c r="J78" s="15"/>
    </row>
    <row r="79" spans="2:10" ht="15" customHeight="1" x14ac:dyDescent="0.25">
      <c r="B79" s="15"/>
      <c r="D79" s="27"/>
      <c r="E79" s="15"/>
      <c r="G79" s="15"/>
      <c r="I79" s="16"/>
      <c r="J79" s="15"/>
    </row>
    <row r="80" spans="2:10" ht="15" customHeight="1" x14ac:dyDescent="0.25">
      <c r="B80" s="15"/>
      <c r="D80" s="27"/>
      <c r="E80" s="15"/>
      <c r="G80" s="15"/>
      <c r="I80" s="16"/>
      <c r="J80" s="15"/>
    </row>
    <row r="81" spans="2:10" x14ac:dyDescent="0.25">
      <c r="B81" s="15"/>
      <c r="C81" t="s">
        <v>38</v>
      </c>
      <c r="E81" s="15"/>
      <c r="G81" s="15"/>
      <c r="J81" s="15"/>
    </row>
    <row r="82" spans="2:10" x14ac:dyDescent="0.25">
      <c r="B82" s="15"/>
      <c r="C82" t="s">
        <v>39</v>
      </c>
      <c r="E82" s="15"/>
      <c r="G82" s="15"/>
      <c r="J82" s="15"/>
    </row>
    <row r="83" spans="2:10" x14ac:dyDescent="0.25">
      <c r="B83" s="15"/>
      <c r="C83" t="s">
        <v>40</v>
      </c>
      <c r="E83" s="15"/>
      <c r="G83" s="15"/>
      <c r="J83" s="15"/>
    </row>
    <row r="84" spans="2:10" x14ac:dyDescent="0.25">
      <c r="B84" s="15"/>
      <c r="C84" t="s">
        <v>41</v>
      </c>
      <c r="E84" s="15"/>
      <c r="G84" s="15"/>
      <c r="J84" s="15"/>
    </row>
    <row r="85" spans="2:10" x14ac:dyDescent="0.25">
      <c r="B85" s="15"/>
      <c r="C85" t="s">
        <v>41</v>
      </c>
      <c r="E85" s="15"/>
      <c r="G85" s="15"/>
      <c r="J85" s="15"/>
    </row>
    <row r="86" spans="2:10" x14ac:dyDescent="0.25">
      <c r="B86" s="15"/>
      <c r="C86" t="s">
        <v>42</v>
      </c>
      <c r="E86" s="15"/>
      <c r="G86" s="15"/>
      <c r="J86" s="15"/>
    </row>
    <row r="87" spans="2:10" x14ac:dyDescent="0.25">
      <c r="B87" s="15"/>
      <c r="C87" t="s">
        <v>43</v>
      </c>
      <c r="E87" s="15"/>
      <c r="G87" s="15"/>
      <c r="J87" s="15"/>
    </row>
    <row r="88" spans="2:10" x14ac:dyDescent="0.25">
      <c r="B88" s="15"/>
      <c r="C88" t="s">
        <v>44</v>
      </c>
      <c r="E88" s="15"/>
      <c r="G88" s="15"/>
      <c r="J88" s="15"/>
    </row>
    <row r="89" spans="2:10" x14ac:dyDescent="0.25">
      <c r="B89" s="15"/>
      <c r="E89" s="15"/>
      <c r="G89" s="15"/>
      <c r="J89" s="15"/>
    </row>
    <row r="90" spans="2:10" x14ac:dyDescent="0.25">
      <c r="B90" s="15"/>
      <c r="C90" s="15"/>
      <c r="D90" s="15"/>
      <c r="E90" s="15"/>
      <c r="G90" s="15"/>
      <c r="H90" s="15"/>
      <c r="I90" s="15"/>
      <c r="J90" s="15"/>
    </row>
    <row r="92" spans="2:10" x14ac:dyDescent="0.25">
      <c r="B92" s="15"/>
      <c r="C92" s="15"/>
      <c r="D92" s="15"/>
      <c r="E92" s="15"/>
      <c r="G92" s="15"/>
      <c r="H92" s="15"/>
      <c r="I92" s="15"/>
      <c r="J92" s="15"/>
    </row>
    <row r="93" spans="2:10" ht="15" customHeight="1" x14ac:dyDescent="0.25">
      <c r="B93" s="15"/>
      <c r="D93" s="27" t="s">
        <v>45</v>
      </c>
      <c r="E93" s="15"/>
      <c r="G93" s="15"/>
      <c r="I93" s="16"/>
      <c r="J93" s="15"/>
    </row>
    <row r="94" spans="2:10" ht="15" customHeight="1" x14ac:dyDescent="0.25">
      <c r="B94" s="15"/>
      <c r="D94" s="27"/>
      <c r="E94" s="15"/>
      <c r="G94" s="15"/>
      <c r="I94" s="16"/>
      <c r="J94" s="15"/>
    </row>
    <row r="95" spans="2:10" ht="15" customHeight="1" x14ac:dyDescent="0.25">
      <c r="B95" s="15"/>
      <c r="D95" s="27"/>
      <c r="E95" s="15"/>
      <c r="G95" s="15"/>
      <c r="I95" s="16"/>
      <c r="J95" s="15"/>
    </row>
    <row r="96" spans="2:10" x14ac:dyDescent="0.25">
      <c r="B96" s="15"/>
      <c r="C96" t="s">
        <v>38</v>
      </c>
      <c r="E96" s="15"/>
      <c r="G96" s="15"/>
      <c r="J96" s="15"/>
    </row>
    <row r="97" spans="2:10" x14ac:dyDescent="0.25">
      <c r="B97" s="15"/>
      <c r="C97" t="s">
        <v>39</v>
      </c>
      <c r="E97" s="15"/>
      <c r="G97" s="15"/>
      <c r="J97" s="15"/>
    </row>
    <row r="98" spans="2:10" x14ac:dyDescent="0.25">
      <c r="B98" s="15"/>
      <c r="C98" t="s">
        <v>40</v>
      </c>
      <c r="E98" s="15"/>
      <c r="G98" s="15"/>
      <c r="J98" s="15"/>
    </row>
    <row r="99" spans="2:10" x14ac:dyDescent="0.25">
      <c r="B99" s="15"/>
      <c r="C99" t="s">
        <v>41</v>
      </c>
      <c r="E99" s="15"/>
      <c r="G99" s="15"/>
      <c r="J99" s="15"/>
    </row>
    <row r="100" spans="2:10" x14ac:dyDescent="0.25">
      <c r="B100" s="15"/>
      <c r="C100" t="s">
        <v>41</v>
      </c>
      <c r="E100" s="15"/>
      <c r="G100" s="15"/>
      <c r="J100" s="15"/>
    </row>
    <row r="101" spans="2:10" x14ac:dyDescent="0.25">
      <c r="B101" s="15"/>
      <c r="C101" t="s">
        <v>42</v>
      </c>
      <c r="E101" s="15"/>
      <c r="G101" s="15"/>
      <c r="J101" s="15"/>
    </row>
    <row r="102" spans="2:10" x14ac:dyDescent="0.25">
      <c r="B102" s="15"/>
      <c r="C102" t="s">
        <v>43</v>
      </c>
      <c r="E102" s="15"/>
      <c r="G102" s="15"/>
      <c r="J102" s="15"/>
    </row>
    <row r="103" spans="2:10" x14ac:dyDescent="0.25">
      <c r="B103" s="15"/>
      <c r="C103" t="s">
        <v>44</v>
      </c>
      <c r="E103" s="15"/>
      <c r="G103" s="15"/>
      <c r="J103" s="15"/>
    </row>
    <row r="104" spans="2:10" x14ac:dyDescent="0.25">
      <c r="B104" s="15"/>
      <c r="E104" s="15"/>
      <c r="G104" s="15"/>
      <c r="J104" s="15"/>
    </row>
    <row r="105" spans="2:10" x14ac:dyDescent="0.25">
      <c r="B105" s="15"/>
      <c r="C105" s="15"/>
      <c r="D105" s="15"/>
      <c r="E105" s="15"/>
      <c r="G105" s="15"/>
      <c r="H105" s="15"/>
      <c r="I105" s="15"/>
      <c r="J105" s="15"/>
    </row>
    <row r="107" spans="2:10" x14ac:dyDescent="0.25">
      <c r="B107" s="15"/>
      <c r="C107" s="15"/>
      <c r="D107" s="15"/>
      <c r="E107" s="15"/>
      <c r="G107" s="15"/>
      <c r="H107" s="15"/>
      <c r="I107" s="15"/>
      <c r="J107" s="15"/>
    </row>
    <row r="108" spans="2:10" ht="15" customHeight="1" x14ac:dyDescent="0.25">
      <c r="B108" s="15"/>
      <c r="D108" s="16" t="s">
        <v>45</v>
      </c>
      <c r="E108" s="15"/>
      <c r="G108" s="15"/>
      <c r="I108" s="16"/>
      <c r="J108" s="15"/>
    </row>
    <row r="109" spans="2:10" ht="15" customHeight="1" x14ac:dyDescent="0.25">
      <c r="B109" s="15"/>
      <c r="D109" s="16"/>
      <c r="E109" s="15"/>
      <c r="G109" s="15"/>
      <c r="I109" s="16"/>
      <c r="J109" s="15"/>
    </row>
    <row r="110" spans="2:10" ht="15" customHeight="1" x14ac:dyDescent="0.25">
      <c r="B110" s="15"/>
      <c r="D110" s="16"/>
      <c r="E110" s="15"/>
      <c r="G110" s="15"/>
      <c r="I110" s="16"/>
      <c r="J110" s="15"/>
    </row>
    <row r="111" spans="2:10" x14ac:dyDescent="0.25">
      <c r="B111" s="15"/>
      <c r="C111" t="s">
        <v>38</v>
      </c>
      <c r="E111" s="15"/>
      <c r="G111" s="15"/>
      <c r="J111" s="15"/>
    </row>
    <row r="112" spans="2:10" x14ac:dyDescent="0.25">
      <c r="B112" s="15"/>
      <c r="C112" t="s">
        <v>39</v>
      </c>
      <c r="E112" s="15"/>
      <c r="G112" s="15"/>
      <c r="J112" s="15"/>
    </row>
    <row r="113" spans="2:10" x14ac:dyDescent="0.25">
      <c r="B113" s="15"/>
      <c r="C113" t="s">
        <v>40</v>
      </c>
      <c r="E113" s="15"/>
      <c r="G113" s="15"/>
      <c r="J113" s="15"/>
    </row>
    <row r="114" spans="2:10" x14ac:dyDescent="0.25">
      <c r="B114" s="15"/>
      <c r="C114" t="s">
        <v>41</v>
      </c>
      <c r="E114" s="15"/>
      <c r="G114" s="15"/>
      <c r="J114" s="15"/>
    </row>
    <row r="115" spans="2:10" x14ac:dyDescent="0.25">
      <c r="B115" s="15"/>
      <c r="C115" t="s">
        <v>41</v>
      </c>
      <c r="E115" s="15"/>
      <c r="G115" s="15"/>
      <c r="J115" s="15"/>
    </row>
    <row r="116" spans="2:10" x14ac:dyDescent="0.25">
      <c r="B116" s="15"/>
      <c r="C116" t="s">
        <v>42</v>
      </c>
      <c r="E116" s="15"/>
      <c r="G116" s="15"/>
      <c r="J116" s="15"/>
    </row>
    <row r="117" spans="2:10" x14ac:dyDescent="0.25">
      <c r="B117" s="15"/>
      <c r="C117" t="s">
        <v>43</v>
      </c>
      <c r="E117" s="15"/>
      <c r="G117" s="15"/>
      <c r="J117" s="15"/>
    </row>
    <row r="118" spans="2:10" x14ac:dyDescent="0.25">
      <c r="B118" s="15"/>
      <c r="C118" t="s">
        <v>44</v>
      </c>
      <c r="E118" s="15"/>
      <c r="G118" s="15"/>
      <c r="J118" s="15"/>
    </row>
    <row r="119" spans="2:10" x14ac:dyDescent="0.25">
      <c r="B119" s="15"/>
      <c r="E119" s="15"/>
      <c r="G119" s="15"/>
      <c r="J119" s="15"/>
    </row>
    <row r="120" spans="2:10" x14ac:dyDescent="0.25">
      <c r="B120" s="15"/>
      <c r="C120" s="15"/>
      <c r="D120" s="15"/>
      <c r="E120" s="15"/>
      <c r="G120" s="15"/>
      <c r="H120" s="15"/>
      <c r="I120" s="15"/>
      <c r="J120" s="15"/>
    </row>
    <row r="122" spans="2:10" x14ac:dyDescent="0.25">
      <c r="B122" s="15"/>
      <c r="C122" s="15"/>
      <c r="D122" s="15"/>
      <c r="E122" s="15"/>
      <c r="G122" s="15"/>
      <c r="H122" s="15"/>
      <c r="I122" s="15"/>
      <c r="J122" s="15"/>
    </row>
    <row r="123" spans="2:10" ht="23.25" x14ac:dyDescent="0.25">
      <c r="B123" s="15"/>
      <c r="D123" s="16" t="s">
        <v>45</v>
      </c>
      <c r="E123" s="15"/>
      <c r="G123" s="15"/>
      <c r="I123" s="16"/>
      <c r="J123" s="15"/>
    </row>
    <row r="124" spans="2:10" ht="23.25" x14ac:dyDescent="0.25">
      <c r="B124" s="15"/>
      <c r="D124" s="16"/>
      <c r="E124" s="15"/>
      <c r="G124" s="15"/>
      <c r="I124" s="16"/>
      <c r="J124" s="15"/>
    </row>
    <row r="125" spans="2:10" ht="23.25" x14ac:dyDescent="0.25">
      <c r="B125" s="15"/>
      <c r="D125" s="16"/>
      <c r="E125" s="15"/>
      <c r="G125" s="15"/>
      <c r="I125" s="16"/>
      <c r="J125" s="15"/>
    </row>
    <row r="126" spans="2:10" x14ac:dyDescent="0.25">
      <c r="B126" s="15"/>
      <c r="C126" t="s">
        <v>38</v>
      </c>
      <c r="E126" s="15"/>
      <c r="G126" s="15"/>
      <c r="J126" s="15"/>
    </row>
    <row r="127" spans="2:10" x14ac:dyDescent="0.25">
      <c r="B127" s="15"/>
      <c r="C127" t="s">
        <v>39</v>
      </c>
      <c r="E127" s="15"/>
      <c r="G127" s="15"/>
      <c r="J127" s="15"/>
    </row>
    <row r="128" spans="2:10" x14ac:dyDescent="0.25">
      <c r="B128" s="15"/>
      <c r="C128" t="s">
        <v>40</v>
      </c>
      <c r="E128" s="15"/>
      <c r="G128" s="15"/>
      <c r="J128" s="15"/>
    </row>
    <row r="129" spans="2:10" x14ac:dyDescent="0.25">
      <c r="B129" s="15"/>
      <c r="C129" t="s">
        <v>41</v>
      </c>
      <c r="E129" s="15"/>
      <c r="G129" s="15"/>
      <c r="J129" s="15"/>
    </row>
    <row r="130" spans="2:10" x14ac:dyDescent="0.25">
      <c r="B130" s="15"/>
      <c r="C130" t="s">
        <v>41</v>
      </c>
      <c r="E130" s="15"/>
      <c r="G130" s="15"/>
      <c r="J130" s="15"/>
    </row>
    <row r="131" spans="2:10" x14ac:dyDescent="0.25">
      <c r="B131" s="15"/>
      <c r="C131" t="s">
        <v>42</v>
      </c>
      <c r="E131" s="15"/>
      <c r="G131" s="15"/>
      <c r="J131" s="15"/>
    </row>
    <row r="132" spans="2:10" x14ac:dyDescent="0.25">
      <c r="B132" s="15"/>
      <c r="C132" t="s">
        <v>43</v>
      </c>
      <c r="E132" s="15"/>
      <c r="G132" s="15"/>
      <c r="J132" s="15"/>
    </row>
    <row r="133" spans="2:10" x14ac:dyDescent="0.25">
      <c r="B133" s="15"/>
      <c r="C133" t="s">
        <v>44</v>
      </c>
      <c r="E133" s="15"/>
      <c r="G133" s="15"/>
      <c r="J133" s="15"/>
    </row>
    <row r="134" spans="2:10" x14ac:dyDescent="0.25">
      <c r="B134" s="15"/>
      <c r="E134" s="15"/>
      <c r="G134" s="15"/>
      <c r="J134" s="15"/>
    </row>
    <row r="135" spans="2:10" x14ac:dyDescent="0.25">
      <c r="B135" s="15"/>
      <c r="C135" s="15"/>
      <c r="D135" s="15"/>
      <c r="E135" s="15"/>
      <c r="G135" s="15"/>
      <c r="H135" s="15"/>
      <c r="I135" s="15"/>
      <c r="J135" s="15"/>
    </row>
    <row r="137" spans="2:10" x14ac:dyDescent="0.25">
      <c r="B137" s="15"/>
      <c r="C137" s="15"/>
      <c r="D137" s="15"/>
      <c r="E137" s="15"/>
      <c r="G137" s="15"/>
      <c r="H137" s="15"/>
      <c r="I137" s="15"/>
      <c r="J137" s="15"/>
    </row>
    <row r="138" spans="2:10" ht="23.25" x14ac:dyDescent="0.25">
      <c r="B138" s="15"/>
      <c r="D138" s="16" t="s">
        <v>45</v>
      </c>
      <c r="E138" s="15"/>
      <c r="G138" s="15"/>
      <c r="I138" s="16"/>
      <c r="J138" s="15"/>
    </row>
    <row r="139" spans="2:10" ht="23.25" x14ac:dyDescent="0.25">
      <c r="B139" s="15"/>
      <c r="D139" s="16"/>
      <c r="E139" s="15"/>
      <c r="G139" s="15"/>
      <c r="I139" s="16"/>
      <c r="J139" s="15"/>
    </row>
    <row r="140" spans="2:10" ht="23.25" x14ac:dyDescent="0.25">
      <c r="B140" s="15"/>
      <c r="D140" s="16"/>
      <c r="E140" s="15"/>
      <c r="G140" s="15"/>
      <c r="I140" s="16"/>
      <c r="J140" s="15"/>
    </row>
    <row r="141" spans="2:10" x14ac:dyDescent="0.25">
      <c r="B141" s="15"/>
      <c r="C141" t="s">
        <v>38</v>
      </c>
      <c r="E141" s="15"/>
      <c r="G141" s="15"/>
      <c r="J141" s="15"/>
    </row>
    <row r="142" spans="2:10" x14ac:dyDescent="0.25">
      <c r="B142" s="15"/>
      <c r="C142" t="s">
        <v>39</v>
      </c>
      <c r="E142" s="15"/>
      <c r="G142" s="15"/>
      <c r="J142" s="15"/>
    </row>
    <row r="143" spans="2:10" x14ac:dyDescent="0.25">
      <c r="B143" s="15"/>
      <c r="C143" t="s">
        <v>40</v>
      </c>
      <c r="E143" s="15"/>
      <c r="G143" s="15"/>
      <c r="J143" s="15"/>
    </row>
    <row r="144" spans="2:10" x14ac:dyDescent="0.25">
      <c r="B144" s="15"/>
      <c r="C144" t="s">
        <v>41</v>
      </c>
      <c r="E144" s="15"/>
      <c r="G144" s="15"/>
      <c r="J144" s="15"/>
    </row>
    <row r="145" spans="2:10" x14ac:dyDescent="0.25">
      <c r="B145" s="15"/>
      <c r="C145" t="s">
        <v>41</v>
      </c>
      <c r="E145" s="15"/>
      <c r="G145" s="15"/>
      <c r="J145" s="15"/>
    </row>
    <row r="146" spans="2:10" x14ac:dyDescent="0.25">
      <c r="B146" s="15"/>
      <c r="C146" t="s">
        <v>42</v>
      </c>
      <c r="E146" s="15"/>
      <c r="G146" s="15"/>
      <c r="J146" s="15"/>
    </row>
    <row r="147" spans="2:10" x14ac:dyDescent="0.25">
      <c r="B147" s="15"/>
      <c r="C147" t="s">
        <v>43</v>
      </c>
      <c r="E147" s="15"/>
      <c r="G147" s="15"/>
      <c r="J147" s="15"/>
    </row>
    <row r="148" spans="2:10" x14ac:dyDescent="0.25">
      <c r="B148" s="15"/>
      <c r="C148" t="s">
        <v>44</v>
      </c>
      <c r="E148" s="15"/>
      <c r="G148" s="15"/>
      <c r="J148" s="15"/>
    </row>
    <row r="149" spans="2:10" x14ac:dyDescent="0.25">
      <c r="B149" s="15"/>
      <c r="E149" s="15"/>
      <c r="G149" s="15"/>
      <c r="J149" s="15"/>
    </row>
    <row r="150" spans="2:10" x14ac:dyDescent="0.25">
      <c r="B150" s="15"/>
      <c r="C150" s="15"/>
      <c r="D150" s="15"/>
      <c r="E150" s="15"/>
      <c r="G150" s="15"/>
      <c r="H150" s="15"/>
      <c r="I150" s="15"/>
      <c r="J150" s="15"/>
    </row>
    <row r="152" spans="2:10" x14ac:dyDescent="0.25">
      <c r="B152" s="15"/>
      <c r="C152" s="15"/>
      <c r="D152" s="15"/>
      <c r="E152" s="15"/>
      <c r="G152" s="15"/>
      <c r="H152" s="15"/>
      <c r="I152" s="15"/>
      <c r="J152" s="15"/>
    </row>
    <row r="153" spans="2:10" ht="23.25" x14ac:dyDescent="0.25">
      <c r="B153" s="15"/>
      <c r="D153" s="16" t="s">
        <v>45</v>
      </c>
      <c r="E153" s="15"/>
      <c r="G153" s="15"/>
      <c r="I153" s="16"/>
      <c r="J153" s="15"/>
    </row>
    <row r="154" spans="2:10" ht="23.25" x14ac:dyDescent="0.25">
      <c r="B154" s="15"/>
      <c r="D154" s="16"/>
      <c r="E154" s="15"/>
      <c r="G154" s="15"/>
      <c r="I154" s="16"/>
      <c r="J154" s="15"/>
    </row>
    <row r="155" spans="2:10" ht="23.25" x14ac:dyDescent="0.25">
      <c r="B155" s="15"/>
      <c r="D155" s="16"/>
      <c r="E155" s="15"/>
      <c r="G155" s="15"/>
      <c r="I155" s="16"/>
      <c r="J155" s="15"/>
    </row>
    <row r="156" spans="2:10" x14ac:dyDescent="0.25">
      <c r="B156" s="15"/>
      <c r="C156" t="s">
        <v>38</v>
      </c>
      <c r="E156" s="15"/>
      <c r="G156" s="15"/>
      <c r="J156" s="15"/>
    </row>
    <row r="157" spans="2:10" x14ac:dyDescent="0.25">
      <c r="B157" s="15"/>
      <c r="C157" t="s">
        <v>39</v>
      </c>
      <c r="E157" s="15"/>
      <c r="G157" s="15"/>
      <c r="J157" s="15"/>
    </row>
    <row r="158" spans="2:10" x14ac:dyDescent="0.25">
      <c r="B158" s="15"/>
      <c r="C158" t="s">
        <v>40</v>
      </c>
      <c r="E158" s="15"/>
      <c r="G158" s="15"/>
      <c r="J158" s="15"/>
    </row>
    <row r="159" spans="2:10" x14ac:dyDescent="0.25">
      <c r="B159" s="15"/>
      <c r="C159" t="s">
        <v>41</v>
      </c>
      <c r="E159" s="15"/>
      <c r="G159" s="15"/>
      <c r="J159" s="15"/>
    </row>
    <row r="160" spans="2:10" x14ac:dyDescent="0.25">
      <c r="B160" s="15"/>
      <c r="C160" t="s">
        <v>41</v>
      </c>
      <c r="E160" s="15"/>
      <c r="G160" s="15"/>
      <c r="J160" s="15"/>
    </row>
    <row r="161" spans="2:10" x14ac:dyDescent="0.25">
      <c r="B161" s="15"/>
      <c r="C161" t="s">
        <v>42</v>
      </c>
      <c r="E161" s="15"/>
      <c r="G161" s="15"/>
      <c r="J161" s="15"/>
    </row>
    <row r="162" spans="2:10" x14ac:dyDescent="0.25">
      <c r="B162" s="15"/>
      <c r="C162" t="s">
        <v>43</v>
      </c>
      <c r="E162" s="15"/>
      <c r="G162" s="15"/>
      <c r="J162" s="15"/>
    </row>
    <row r="163" spans="2:10" x14ac:dyDescent="0.25">
      <c r="B163" s="15"/>
      <c r="C163" t="s">
        <v>44</v>
      </c>
      <c r="E163" s="15"/>
      <c r="G163" s="15"/>
      <c r="J163" s="15"/>
    </row>
    <row r="164" spans="2:10" x14ac:dyDescent="0.25">
      <c r="B164" s="15"/>
      <c r="E164" s="15"/>
      <c r="G164" s="15"/>
      <c r="J164" s="15"/>
    </row>
    <row r="165" spans="2:10" x14ac:dyDescent="0.25">
      <c r="B165" s="15"/>
      <c r="C165" s="15"/>
      <c r="D165" s="15"/>
      <c r="E165" s="15"/>
      <c r="G165" s="15"/>
      <c r="H165" s="15"/>
      <c r="I165" s="15"/>
      <c r="J165" s="15"/>
    </row>
    <row r="167" spans="2:10" x14ac:dyDescent="0.25">
      <c r="B167" s="15"/>
      <c r="C167" s="15"/>
      <c r="D167" s="15"/>
      <c r="E167" s="15"/>
      <c r="G167" s="15"/>
      <c r="H167" s="15"/>
      <c r="I167" s="15"/>
      <c r="J167" s="15"/>
    </row>
    <row r="168" spans="2:10" ht="23.25" x14ac:dyDescent="0.25">
      <c r="B168" s="15"/>
      <c r="D168" s="16" t="s">
        <v>45</v>
      </c>
      <c r="E168" s="15"/>
      <c r="G168" s="15"/>
      <c r="I168" s="16"/>
      <c r="J168" s="15"/>
    </row>
    <row r="169" spans="2:10" ht="23.25" x14ac:dyDescent="0.25">
      <c r="B169" s="15"/>
      <c r="D169" s="16"/>
      <c r="E169" s="15"/>
      <c r="G169" s="15"/>
      <c r="I169" s="16"/>
      <c r="J169" s="15"/>
    </row>
    <row r="170" spans="2:10" ht="23.25" x14ac:dyDescent="0.25">
      <c r="B170" s="15"/>
      <c r="D170" s="16"/>
      <c r="E170" s="15"/>
      <c r="G170" s="15"/>
      <c r="I170" s="16"/>
      <c r="J170" s="15"/>
    </row>
    <row r="171" spans="2:10" x14ac:dyDescent="0.25">
      <c r="B171" s="15"/>
      <c r="C171" t="s">
        <v>38</v>
      </c>
      <c r="E171" s="15"/>
      <c r="G171" s="15"/>
      <c r="J171" s="15"/>
    </row>
    <row r="172" spans="2:10" x14ac:dyDescent="0.25">
      <c r="B172" s="15"/>
      <c r="C172" t="s">
        <v>39</v>
      </c>
      <c r="E172" s="15"/>
      <c r="G172" s="15"/>
      <c r="J172" s="15"/>
    </row>
    <row r="173" spans="2:10" x14ac:dyDescent="0.25">
      <c r="B173" s="15"/>
      <c r="C173" t="s">
        <v>40</v>
      </c>
      <c r="E173" s="15"/>
      <c r="G173" s="15"/>
      <c r="J173" s="15"/>
    </row>
    <row r="174" spans="2:10" x14ac:dyDescent="0.25">
      <c r="B174" s="15"/>
      <c r="C174" t="s">
        <v>41</v>
      </c>
      <c r="E174" s="15"/>
      <c r="G174" s="15"/>
      <c r="J174" s="15"/>
    </row>
    <row r="175" spans="2:10" x14ac:dyDescent="0.25">
      <c r="B175" s="15"/>
      <c r="C175" t="s">
        <v>41</v>
      </c>
      <c r="E175" s="15"/>
      <c r="G175" s="15"/>
      <c r="J175" s="15"/>
    </row>
    <row r="176" spans="2:10" x14ac:dyDescent="0.25">
      <c r="B176" s="15"/>
      <c r="C176" t="s">
        <v>42</v>
      </c>
      <c r="E176" s="15"/>
      <c r="G176" s="15"/>
      <c r="J176" s="15"/>
    </row>
    <row r="177" spans="2:10" x14ac:dyDescent="0.25">
      <c r="B177" s="15"/>
      <c r="C177" t="s">
        <v>43</v>
      </c>
      <c r="E177" s="15"/>
      <c r="G177" s="15"/>
      <c r="J177" s="15"/>
    </row>
    <row r="178" spans="2:10" x14ac:dyDescent="0.25">
      <c r="B178" s="15"/>
      <c r="C178" t="s">
        <v>44</v>
      </c>
      <c r="E178" s="15"/>
      <c r="G178" s="15"/>
      <c r="J178" s="15"/>
    </row>
    <row r="179" spans="2:10" x14ac:dyDescent="0.25">
      <c r="B179" s="15"/>
      <c r="E179" s="15"/>
      <c r="G179" s="15"/>
      <c r="J179" s="15"/>
    </row>
    <row r="180" spans="2:10" x14ac:dyDescent="0.25">
      <c r="B180" s="15"/>
      <c r="C180" s="15"/>
      <c r="D180" s="15"/>
      <c r="E180" s="15"/>
      <c r="G180" s="15"/>
      <c r="H180" s="15"/>
      <c r="I180" s="15"/>
      <c r="J180" s="15"/>
    </row>
  </sheetData>
  <mergeCells count="7">
    <mergeCell ref="D93:D95"/>
    <mergeCell ref="D48:D50"/>
    <mergeCell ref="D63:D65"/>
    <mergeCell ref="D78:D80"/>
    <mergeCell ref="D3:D5"/>
    <mergeCell ref="D18:D20"/>
    <mergeCell ref="D33:D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Informe estudiante</vt:lpstr>
      <vt:lpstr>datosdeestudiantes</vt:lpstr>
      <vt:lpstr>planilladenotas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01062-14</cp:lastModifiedBy>
  <cp:lastPrinted>2012-10-29T02:26:38Z</cp:lastPrinted>
  <dcterms:created xsi:type="dcterms:W3CDTF">2012-10-28T21:45:19Z</dcterms:created>
  <dcterms:modified xsi:type="dcterms:W3CDTF">2015-11-07T13:13:20Z</dcterms:modified>
</cp:coreProperties>
</file>